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8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<sst xmlns="http://schemas.openxmlformats.org/spreadsheetml/2006/main" count="44" uniqueCount="22">
  <si>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Any</t>
  </si>
  <si>
    <t>Exercicis Tancats</t>
  </si>
  <si>
    <t>Ajuntament</t>
  </si>
  <si>
    <t>IAS</t>
  </si>
  <si>
    <t>OAL Museus i Arxiu</t>
  </si>
  <si>
    <t>SERESA</t>
  </si>
  <si>
    <t>Subtotal</t>
  </si>
  <si>
    <t>Ajustos Consolidació</t>
  </si>
  <si>
    <t>Total Aj.+OOAA</t>
  </si>
  <si>
    <t>Agència tributària de Sabadell</t>
  </si>
  <si>
    <t>Font: Ajuntament de Sabadell. Serveis Econòmics.</t>
  </si>
  <si>
    <t>20.01.08 Pressupostos municipals</t>
  </si>
  <si>
    <t>Liquidació pressupost liquidat (en milers d'€). 2008-2012</t>
  </si>
  <si>
    <t>Existència pressu-</t>
  </si>
  <si>
    <t>postària a 01/01/12</t>
  </si>
  <si>
    <t>Ingressos</t>
  </si>
  <si>
    <t>Despeses</t>
  </si>
  <si>
    <t>Total</t>
  </si>
  <si>
    <t>Existència pressupostària a 01/01/07</t>
  </si>
  <si>
    <t>postària a 01/01/09</t>
  </si>
  <si>
    <t>postària a 01/01/07</t>
  </si>
  <si>
    <t>postària a 01/01/11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</si>
</sst>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7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"/>
    </sheetView>
  </sheetViews>
  <sheetFormatPr defaultColWidth="11.421875" defaultRowHeight="12.75"/>
  <sheetData>
    <row r="1" ht="15.75">
      <c r="A1" s="1" t="s">
        <v>11</v>
      </c>
    </row>
    <row r="2" ht="15">
      <c r="A2" s="24" t="s">
        <v>12</v>
      </c>
    </row>
    <row r="3" spans="1:9" ht="22.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5" t="s">
        <v>7</v>
      </c>
      <c r="I3" s="5" t="s">
        <v>8</v>
      </c>
    </row>
    <row r="4" spans="1:9" ht="33.75">
      <c r="A4" s="6">
        <v>2008</v>
      </c>
      <c r="B4" s="29" t="s">
        <v>18</v>
      </c>
      <c r="C4" s="26">
        <v>32801.06</v>
      </c>
      <c r="D4" s="26">
        <v>-26.05</v>
      </c>
      <c r="E4" s="26">
        <v>-2.28</v>
      </c>
      <c r="F4" s="26">
        <v>-5.54</v>
      </c>
      <c r="G4" s="26">
        <f>SUM(C4:F4)</f>
        <v>32767.189999999995</v>
      </c>
      <c r="H4" s="26"/>
      <c r="I4" s="27">
        <f>+G4</f>
        <v>32767.189999999995</v>
      </c>
    </row>
    <row r="5" spans="1:9" ht="12.75">
      <c r="A5" s="6"/>
      <c r="B5" s="12" t="s">
        <v>15</v>
      </c>
      <c r="C5" s="26">
        <v>37028.35</v>
      </c>
      <c r="D5" s="26">
        <v>448.25</v>
      </c>
      <c r="E5" s="26">
        <v>408</v>
      </c>
      <c r="F5" s="26">
        <v>380.41</v>
      </c>
      <c r="G5" s="26">
        <f>SUM(C5:F5)</f>
        <v>38265.01</v>
      </c>
      <c r="H5" s="26">
        <v>1219.57</v>
      </c>
      <c r="I5" s="27">
        <f>+G5-H5</f>
        <v>37045.44</v>
      </c>
    </row>
    <row r="6" spans="1:9" ht="12.75">
      <c r="A6" s="6"/>
      <c r="B6" s="12" t="s">
        <v>16</v>
      </c>
      <c r="C6" s="26">
        <v>22911.28</v>
      </c>
      <c r="D6" s="26">
        <v>34.62</v>
      </c>
      <c r="E6" s="26">
        <v>164.16</v>
      </c>
      <c r="F6" s="26">
        <v>20.36</v>
      </c>
      <c r="G6" s="26">
        <f>SUM(C6:F6)</f>
        <v>23130.42</v>
      </c>
      <c r="H6" s="26">
        <v>1219.57</v>
      </c>
      <c r="I6" s="27">
        <f>+G6-H6</f>
        <v>21910.85</v>
      </c>
    </row>
    <row r="7" spans="1:9" s="30" customFormat="1" ht="12.75">
      <c r="A7" s="14"/>
      <c r="B7" s="11" t="s">
        <v>17</v>
      </c>
      <c r="C7" s="9">
        <f>+C4+C5-C6</f>
        <v>46918.130000000005</v>
      </c>
      <c r="D7" s="9">
        <f aca="true" t="shared" si="0" ref="D7:I7">+D4+D5-D6</f>
        <v>387.58</v>
      </c>
      <c r="E7" s="9">
        <f t="shared" si="0"/>
        <v>241.56000000000003</v>
      </c>
      <c r="F7" s="9">
        <f t="shared" si="0"/>
        <v>354.51</v>
      </c>
      <c r="G7" s="9">
        <f t="shared" si="0"/>
        <v>47901.78</v>
      </c>
      <c r="H7" s="9"/>
      <c r="I7" s="9">
        <f t="shared" si="0"/>
        <v>47901.780000000006</v>
      </c>
    </row>
    <row r="8" spans="1:9" ht="4.5" customHeight="1">
      <c r="A8" s="6"/>
      <c r="B8" s="7"/>
      <c r="C8" s="8"/>
      <c r="D8" s="9"/>
      <c r="E8" s="9"/>
      <c r="F8" s="9"/>
      <c r="G8" s="9"/>
      <c r="H8" s="10"/>
      <c r="I8" s="10"/>
    </row>
    <row r="9" spans="1:9" ht="12.75">
      <c r="A9" s="6">
        <v>2009</v>
      </c>
      <c r="B9" s="12" t="s">
        <v>13</v>
      </c>
      <c r="C9" s="25"/>
      <c r="D9" s="13"/>
      <c r="E9" s="13"/>
      <c r="F9" s="13"/>
      <c r="G9" s="15"/>
      <c r="H9" s="15"/>
      <c r="I9" s="15"/>
    </row>
    <row r="10" spans="1:9" ht="12.75">
      <c r="A10" s="6"/>
      <c r="B10" s="12" t="s">
        <v>19</v>
      </c>
      <c r="C10" s="26">
        <v>110.94</v>
      </c>
      <c r="D10" s="26">
        <v>-9.01</v>
      </c>
      <c r="E10" s="26">
        <v>-1.91</v>
      </c>
      <c r="F10" s="26">
        <v>4.39</v>
      </c>
      <c r="G10" s="26">
        <f>SUM(C10:F10)</f>
        <v>104.41</v>
      </c>
      <c r="H10" s="26"/>
      <c r="I10" s="26">
        <f>+G10</f>
        <v>104.41</v>
      </c>
    </row>
    <row r="11" spans="1:9" ht="12.75">
      <c r="A11" s="6"/>
      <c r="B11" s="12" t="s">
        <v>15</v>
      </c>
      <c r="C11" s="26">
        <v>62042.54</v>
      </c>
      <c r="D11" s="26">
        <v>427.52</v>
      </c>
      <c r="E11" s="26">
        <v>291.62</v>
      </c>
      <c r="F11" s="26">
        <v>263.32</v>
      </c>
      <c r="G11" s="26">
        <f>SUM(C11:F11)</f>
        <v>63025</v>
      </c>
      <c r="H11" s="26">
        <v>897.68</v>
      </c>
      <c r="I11" s="26">
        <f>+G11-H11</f>
        <v>62127.32</v>
      </c>
    </row>
    <row r="12" spans="1:9" ht="12.75">
      <c r="A12" s="6"/>
      <c r="B12" s="12" t="s">
        <v>16</v>
      </c>
      <c r="C12" s="26">
        <v>25373.56</v>
      </c>
      <c r="D12" s="26">
        <v>40.05</v>
      </c>
      <c r="E12" s="26">
        <v>124.96</v>
      </c>
      <c r="F12" s="26">
        <v>4.49</v>
      </c>
      <c r="G12" s="26">
        <f>SUM(C12:F12)</f>
        <v>25543.06</v>
      </c>
      <c r="H12" s="26">
        <v>897.68</v>
      </c>
      <c r="I12" s="26">
        <f>+G12-H12</f>
        <v>24645.38</v>
      </c>
    </row>
    <row r="13" spans="1:9" s="30" customFormat="1" ht="12.75">
      <c r="A13" s="14"/>
      <c r="B13" s="11" t="s">
        <v>17</v>
      </c>
      <c r="C13" s="9">
        <f>+C10+C11-C12</f>
        <v>36779.92</v>
      </c>
      <c r="D13" s="9">
        <f>+D10+D11-D12</f>
        <v>378.46</v>
      </c>
      <c r="E13" s="9">
        <f>+E10+E11-E12</f>
        <v>164.75</v>
      </c>
      <c r="F13" s="9">
        <f>+F10+F11-F12</f>
        <v>263.21999999999997</v>
      </c>
      <c r="G13" s="9">
        <f>+G10+G11-G12</f>
        <v>37586.350000000006</v>
      </c>
      <c r="H13" s="9"/>
      <c r="I13" s="9">
        <f>+I10+I11-I12</f>
        <v>37586.350000000006</v>
      </c>
    </row>
    <row r="14" spans="1:9" ht="4.5" customHeight="1">
      <c r="A14" s="6"/>
      <c r="B14" s="7"/>
      <c r="C14" s="8"/>
      <c r="D14" s="9"/>
      <c r="E14" s="9"/>
      <c r="F14" s="9"/>
      <c r="G14" s="9"/>
      <c r="H14" s="9"/>
      <c r="I14" s="9"/>
    </row>
    <row r="15" spans="1:9" ht="12.75">
      <c r="A15" s="6">
        <v>2010</v>
      </c>
      <c r="B15" s="12" t="s">
        <v>13</v>
      </c>
      <c r="C15" s="25"/>
      <c r="D15" s="13"/>
      <c r="E15" s="13"/>
      <c r="F15" s="13"/>
      <c r="G15" s="15"/>
      <c r="H15" s="15"/>
      <c r="I15" s="15"/>
    </row>
    <row r="16" spans="1:9" ht="12.75">
      <c r="A16" s="6"/>
      <c r="B16" s="12" t="s">
        <v>20</v>
      </c>
      <c r="C16" s="26">
        <v>-17058.19038</v>
      </c>
      <c r="D16" s="26">
        <v>-21.34668</v>
      </c>
      <c r="E16" s="26">
        <v>-11.74313</v>
      </c>
      <c r="F16" s="26">
        <v>-19.93127</v>
      </c>
      <c r="G16" s="26">
        <f>SUM(C16:F16)</f>
        <v>-17111.21146</v>
      </c>
      <c r="H16" s="26"/>
      <c r="I16" s="27">
        <f>+G16-H16</f>
        <v>-17111.21146</v>
      </c>
    </row>
    <row r="17" spans="1:9" ht="12.75">
      <c r="A17" s="6"/>
      <c r="B17" s="12" t="s">
        <v>15</v>
      </c>
      <c r="C17" s="26">
        <v>64964.8299</v>
      </c>
      <c r="D17" s="26">
        <f>390639.5/1000</f>
        <v>390.6395</v>
      </c>
      <c r="E17" s="26">
        <f>383125.78/1000</f>
        <v>383.12578</v>
      </c>
      <c r="F17" s="26">
        <f>280633.43/1000</f>
        <v>280.63343</v>
      </c>
      <c r="G17" s="26">
        <f>SUM(C17:F17)</f>
        <v>66019.22860999999</v>
      </c>
      <c r="H17" s="26">
        <f>+(390639.5+283690.68+280633.43)/1000</f>
        <v>954.9636099999999</v>
      </c>
      <c r="I17" s="27">
        <f>+G17-H17</f>
        <v>65064.26499999999</v>
      </c>
    </row>
    <row r="18" spans="1:9" ht="12.75">
      <c r="A18" s="6"/>
      <c r="B18" s="12" t="s">
        <v>16</v>
      </c>
      <c r="C18" s="26">
        <v>23260.52345</v>
      </c>
      <c r="D18" s="26">
        <f>62559.72/1000</f>
        <v>62.55972</v>
      </c>
      <c r="E18" s="26">
        <f>135724.69/1000</f>
        <v>135.72469</v>
      </c>
      <c r="F18" s="26">
        <f>12726.71/1000</f>
        <v>12.726709999999999</v>
      </c>
      <c r="G18" s="26">
        <f>SUM(C18:F18)</f>
        <v>23471.53457</v>
      </c>
      <c r="H18" s="26">
        <f>+(390639.5+283690.68+280633.43)/1000</f>
        <v>954.9636099999999</v>
      </c>
      <c r="I18" s="27">
        <f>+G18-H18</f>
        <v>22516.57096</v>
      </c>
    </row>
    <row r="19" spans="1:9" s="30" customFormat="1" ht="12.75">
      <c r="A19" s="14"/>
      <c r="B19" s="11" t="s">
        <v>17</v>
      </c>
      <c r="C19" s="9">
        <f>+C16+C17-C18</f>
        <v>24646.116069999996</v>
      </c>
      <c r="D19" s="9">
        <f>+D16+D17-D18</f>
        <v>306.73310000000004</v>
      </c>
      <c r="E19" s="9">
        <f>+E16+E17-E18</f>
        <v>235.65796</v>
      </c>
      <c r="F19" s="9">
        <f>+F16+F17-F18</f>
        <v>247.97545</v>
      </c>
      <c r="G19" s="9">
        <f>+G16+G17-G18</f>
        <v>25436.482579999993</v>
      </c>
      <c r="H19" s="9"/>
      <c r="I19" s="9">
        <f>+I16+I17-I18</f>
        <v>25436.482579999993</v>
      </c>
    </row>
    <row r="20" spans="1:9" ht="4.5" customHeight="1">
      <c r="A20" s="6"/>
      <c r="B20" s="12"/>
      <c r="C20" s="12"/>
      <c r="D20" s="16"/>
      <c r="E20" s="16"/>
      <c r="F20" s="16"/>
      <c r="G20" s="16"/>
      <c r="H20" s="17"/>
      <c r="I20" s="17"/>
    </row>
    <row r="21" spans="1:9" ht="33.75">
      <c r="A21" s="6"/>
      <c r="B21" s="18" t="s">
        <v>1</v>
      </c>
      <c r="C21" s="19" t="s">
        <v>2</v>
      </c>
      <c r="D21" s="19" t="s">
        <v>3</v>
      </c>
      <c r="E21" s="20" t="s">
        <v>4</v>
      </c>
      <c r="F21" s="21" t="s">
        <v>9</v>
      </c>
      <c r="G21" s="19" t="s">
        <v>6</v>
      </c>
      <c r="H21" s="21" t="s">
        <v>7</v>
      </c>
      <c r="I21" s="21" t="s">
        <v>8</v>
      </c>
    </row>
    <row r="22" spans="1:9" ht="12.75">
      <c r="A22" s="6">
        <v>2011</v>
      </c>
      <c r="B22" s="12" t="s">
        <v>13</v>
      </c>
      <c r="C22" s="25"/>
      <c r="D22" s="13"/>
      <c r="E22" s="13"/>
      <c r="F22" s="13"/>
      <c r="G22" s="15"/>
      <c r="H22" s="15"/>
      <c r="I22" s="15"/>
    </row>
    <row r="23" spans="1:9" ht="12.75">
      <c r="A23" s="6"/>
      <c r="B23" s="12" t="s">
        <v>21</v>
      </c>
      <c r="C23" s="26">
        <v>-8788.09</v>
      </c>
      <c r="D23" s="26">
        <v>-8.29</v>
      </c>
      <c r="E23" s="26">
        <v>-17.82</v>
      </c>
      <c r="F23" s="26">
        <v>-17.27</v>
      </c>
      <c r="G23" s="26">
        <f>SUM(C23:F23)</f>
        <v>-8831.470000000001</v>
      </c>
      <c r="H23" s="26"/>
      <c r="I23" s="27">
        <f>+G23-H23</f>
        <v>-8831.470000000001</v>
      </c>
    </row>
    <row r="24" spans="1:9" ht="12.75">
      <c r="A24" s="6"/>
      <c r="B24" s="12" t="s">
        <v>15</v>
      </c>
      <c r="C24" s="26">
        <f>71506112.18/1000</f>
        <v>71506.11218000001</v>
      </c>
      <c r="D24" s="26">
        <f>242890.67/1000</f>
        <v>242.89067</v>
      </c>
      <c r="E24" s="26">
        <f>317001.31/1000</f>
        <v>317.00131</v>
      </c>
      <c r="F24" s="26">
        <f>155579.99/1000</f>
        <v>155.57998999999998</v>
      </c>
      <c r="G24" s="26">
        <f>SUM(C24:F24)</f>
        <v>72221.58415000001</v>
      </c>
      <c r="H24" s="26">
        <f>+(242890.67+267175.79+155579.99)/1000</f>
        <v>665.64645</v>
      </c>
      <c r="I24" s="27">
        <f>+G24-H24</f>
        <v>71555.93770000001</v>
      </c>
    </row>
    <row r="25" spans="1:9" ht="12.75">
      <c r="A25" s="6"/>
      <c r="B25" s="12" t="s">
        <v>16</v>
      </c>
      <c r="C25" s="26">
        <f>28590440.54/1000</f>
        <v>28590.44054</v>
      </c>
      <c r="D25" s="26">
        <f>37807.98/1000</f>
        <v>37.80798</v>
      </c>
      <c r="E25" s="26">
        <f>177337.02/1000</f>
        <v>177.33702</v>
      </c>
      <c r="F25" s="26">
        <f>33538.67/1000</f>
        <v>33.538669999999996</v>
      </c>
      <c r="G25" s="26">
        <f>SUM(C25:F25)</f>
        <v>28839.12421</v>
      </c>
      <c r="H25" s="26">
        <f>+(242890.67+267175.79+155579.99)/1000</f>
        <v>665.64645</v>
      </c>
      <c r="I25" s="27">
        <f>+G25-H25</f>
        <v>28173.47776</v>
      </c>
    </row>
    <row r="26" spans="1:9" s="30" customFormat="1" ht="12.75">
      <c r="A26" s="14"/>
      <c r="B26" s="11" t="s">
        <v>17</v>
      </c>
      <c r="C26" s="9">
        <f aca="true" t="shared" si="1" ref="C26:I26">+C23+C24-C25</f>
        <v>34127.58164000002</v>
      </c>
      <c r="D26" s="9">
        <f t="shared" si="1"/>
        <v>196.79269</v>
      </c>
      <c r="E26" s="9">
        <f t="shared" si="1"/>
        <v>121.84429</v>
      </c>
      <c r="F26" s="9">
        <f t="shared" si="1"/>
        <v>104.77131999999997</v>
      </c>
      <c r="G26" s="9">
        <f t="shared" si="1"/>
        <v>34550.98994000001</v>
      </c>
      <c r="H26" s="9"/>
      <c r="I26" s="9">
        <f t="shared" si="1"/>
        <v>34550.98994000001</v>
      </c>
    </row>
    <row r="27" spans="1:9" ht="4.5" customHeight="1">
      <c r="A27" s="6"/>
      <c r="B27" s="11"/>
      <c r="C27" s="12"/>
      <c r="D27" s="15"/>
      <c r="E27" s="15"/>
      <c r="F27" s="15"/>
      <c r="G27" s="15"/>
      <c r="H27" s="15"/>
      <c r="I27" s="15"/>
    </row>
    <row r="28" spans="1:9" ht="12.75">
      <c r="A28" s="6">
        <v>2012</v>
      </c>
      <c r="B28" s="12" t="s">
        <v>13</v>
      </c>
      <c r="C28" s="25"/>
      <c r="D28" s="13"/>
      <c r="E28" s="13"/>
      <c r="F28" s="13"/>
      <c r="G28" s="15"/>
      <c r="H28" s="15"/>
      <c r="I28" s="15"/>
    </row>
    <row r="29" spans="1:9" ht="12.75">
      <c r="A29" s="6"/>
      <c r="B29" s="12" t="s">
        <v>14</v>
      </c>
      <c r="C29" s="26">
        <f>-3122316.29/1000</f>
        <v>-3122.31629</v>
      </c>
      <c r="D29" s="26">
        <f>-12021.62/1000</f>
        <v>-12.02162</v>
      </c>
      <c r="E29" s="26">
        <f>19786.01/1000</f>
        <v>19.786009999999997</v>
      </c>
      <c r="F29" s="26">
        <f>-4159.12/1000</f>
        <v>-4.15912</v>
      </c>
      <c r="G29" s="26">
        <f>SUM(C29:F29)</f>
        <v>-3118.71102</v>
      </c>
      <c r="H29" s="26"/>
      <c r="I29" s="27">
        <f>+G29-H29</f>
        <v>-3118.71102</v>
      </c>
    </row>
    <row r="30" spans="1:9" ht="12.75">
      <c r="A30" s="6"/>
      <c r="B30" s="12" t="s">
        <v>15</v>
      </c>
      <c r="C30" s="26">
        <f>63071964.67/1000</f>
        <v>63071.96467</v>
      </c>
      <c r="D30" s="26">
        <f>130560.3/1000</f>
        <v>130.5603</v>
      </c>
      <c r="E30" s="26">
        <f>99862.31/1000</f>
        <v>99.86231</v>
      </c>
      <c r="F30" s="26">
        <f>156163.74/1000</f>
        <v>156.16374</v>
      </c>
      <c r="G30" s="26">
        <f>SUM(C30:F30)</f>
        <v>63458.55102</v>
      </c>
      <c r="H30" s="26">
        <f>355787.05/1000</f>
        <v>355.78704999999997</v>
      </c>
      <c r="I30" s="27">
        <f>+G30-H30</f>
        <v>63102.76397</v>
      </c>
    </row>
    <row r="31" spans="1:9" ht="12.75">
      <c r="A31" s="6"/>
      <c r="B31" s="12" t="s">
        <v>16</v>
      </c>
      <c r="C31" s="26">
        <f>+(36429554.41+10914576.13)/1000</f>
        <v>47344.13054</v>
      </c>
      <c r="D31" s="26">
        <f>24946.17/1000</f>
        <v>24.94617</v>
      </c>
      <c r="E31" s="26">
        <f>53962.33/1000</f>
        <v>53.96233</v>
      </c>
      <c r="F31" s="26">
        <f>67043.15/1000</f>
        <v>67.04315</v>
      </c>
      <c r="G31" s="26">
        <f>SUM(C31:F31)</f>
        <v>47490.08219</v>
      </c>
      <c r="H31" s="26">
        <f>355787.05/1000</f>
        <v>355.78704999999997</v>
      </c>
      <c r="I31" s="27">
        <f>+G31-H31</f>
        <v>47134.29514</v>
      </c>
    </row>
    <row r="32" spans="1:9" ht="13.5" thickBot="1">
      <c r="A32" s="23"/>
      <c r="B32" s="28" t="s">
        <v>17</v>
      </c>
      <c r="C32" s="22">
        <f>+C29+C30-C31</f>
        <v>12605.51784</v>
      </c>
      <c r="D32" s="22">
        <f>+D29+D30-D31</f>
        <v>93.59251000000002</v>
      </c>
      <c r="E32" s="22">
        <f>+E29+E30-E31</f>
        <v>65.68598999999998</v>
      </c>
      <c r="F32" s="22">
        <f>+F29+F30-F31</f>
        <v>84.96146999999999</v>
      </c>
      <c r="G32" s="22">
        <f>+G29+G30-G31</f>
        <v>12849.757809999996</v>
      </c>
      <c r="H32" s="22"/>
      <c r="I32" s="22">
        <f>+I29+I30-I31</f>
        <v>12849.757809999996</v>
      </c>
    </row>
    <row r="33" ht="12.75">
      <c r="A33" s="8" t="s">
        <v>10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2013-06-25T13:39:52Z</dcterms:created>
  <dcterms:modified xsi:type="dcterms:W3CDTF">2013-06-26T08:25:19Z</dcterms:modified>
  <cp:category/>
  <cp:version/>
  <cp:contentType/>
  <cp:contentStatus/>
</cp:coreProperties>
</file>