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9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<sst xmlns="http://schemas.openxmlformats.org/spreadsheetml/2006/main" count="41" uniqueCount="21">
  <si>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</si>
  <si>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</si>
  <si>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</si>
  <si>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</si>
  <si>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</si>
  <si>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</si>
  <si>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</si>
  <si>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</si>
  <si>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</si>
  <si>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20.01.09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</si>
  <si>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</si>
  <si>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</si>
  <si>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</si>
  <si>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</si>
  <si>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</si>
  <si>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</si>
  <si>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Existència pressupostària a 01/01/09</t>
  </si>
  <si>
    <t>postària a 01/01/07</t>
  </si>
  <si>
    <t>Exercicis tancats: cobrat/pagat (en milers d'€). 2008-2013</t>
  </si>
  <si>
    <t>Agència Tributària de Sabadell*</t>
  </si>
  <si>
    <t>*Antiga SERESA abans de l'any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</si>
</sst>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" t="s">
        <v>9</v>
      </c>
    </row>
    <row r="2" ht="15">
      <c r="A2" s="20" t="s">
        <v>18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19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20554.88</v>
      </c>
      <c r="D5" s="22">
        <v>448.25</v>
      </c>
      <c r="E5" s="22">
        <v>405.08</v>
      </c>
      <c r="F5" s="22">
        <v>380.41</v>
      </c>
      <c r="G5" s="22">
        <f>SUM(C5:F5)</f>
        <v>21788.620000000003</v>
      </c>
      <c r="H5" s="22">
        <v>1219.57</v>
      </c>
      <c r="I5" s="23">
        <f>+G5-H5</f>
        <v>20569.050000000003</v>
      </c>
    </row>
    <row r="6" spans="1:9" ht="12.75">
      <c r="A6" s="6"/>
      <c r="B6" s="12" t="s">
        <v>13</v>
      </c>
      <c r="C6" s="22">
        <v>22204.24</v>
      </c>
      <c r="D6" s="22">
        <v>34.62</v>
      </c>
      <c r="E6" s="22">
        <v>164.16</v>
      </c>
      <c r="F6" s="22">
        <v>20.24</v>
      </c>
      <c r="G6" s="22">
        <f>SUM(C6:F6)</f>
        <v>22423.260000000002</v>
      </c>
      <c r="H6" s="22">
        <v>1219.57</v>
      </c>
      <c r="I6" s="23">
        <f>+G6-H6</f>
        <v>21203.690000000002</v>
      </c>
    </row>
    <row r="7" spans="1:9" ht="12.75">
      <c r="A7" s="6"/>
      <c r="B7" s="11" t="s">
        <v>14</v>
      </c>
      <c r="C7" s="9">
        <f>+C4+C5-C6</f>
        <v>31151.7</v>
      </c>
      <c r="D7" s="9">
        <f aca="true" t="shared" si="0" ref="D7:I7">+D4+D5-D6</f>
        <v>387.58</v>
      </c>
      <c r="E7" s="9">
        <f t="shared" si="0"/>
        <v>238.64000000000001</v>
      </c>
      <c r="F7" s="9">
        <f t="shared" si="0"/>
        <v>354.63</v>
      </c>
      <c r="G7" s="9">
        <f t="shared" si="0"/>
        <v>32132.549999999996</v>
      </c>
      <c r="H7" s="9"/>
      <c r="I7" s="9">
        <f t="shared" si="0"/>
        <v>32132.549999999996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33.75">
      <c r="A9" s="6">
        <v>2009</v>
      </c>
      <c r="B9" s="25" t="s">
        <v>16</v>
      </c>
      <c r="C9" s="22">
        <v>110.94</v>
      </c>
      <c r="D9" s="22">
        <v>-9.01</v>
      </c>
      <c r="E9" s="22">
        <v>-1.91</v>
      </c>
      <c r="F9" s="22">
        <v>4.39</v>
      </c>
      <c r="G9" s="22">
        <f>SUM(C9:F9)</f>
        <v>104.41</v>
      </c>
      <c r="H9" s="22"/>
      <c r="I9" s="22">
        <f>+G9</f>
        <v>104.41</v>
      </c>
    </row>
    <row r="10" spans="1:9" ht="12.75">
      <c r="A10" s="6"/>
      <c r="B10" s="12" t="s">
        <v>12</v>
      </c>
      <c r="C10" s="22">
        <v>29862.82</v>
      </c>
      <c r="D10" s="22">
        <v>427.52</v>
      </c>
      <c r="E10" s="22">
        <v>288.04</v>
      </c>
      <c r="F10" s="22">
        <v>263.32</v>
      </c>
      <c r="G10" s="22">
        <f>SUM(C10:F10)</f>
        <v>30841.7</v>
      </c>
      <c r="H10" s="22">
        <v>897.68</v>
      </c>
      <c r="I10" s="22">
        <f>+G10-H10</f>
        <v>29944.02</v>
      </c>
    </row>
    <row r="11" spans="1:9" ht="12.75">
      <c r="A11" s="6"/>
      <c r="B11" s="12" t="s">
        <v>13</v>
      </c>
      <c r="C11" s="22">
        <v>24870.98</v>
      </c>
      <c r="D11" s="22">
        <v>40.05</v>
      </c>
      <c r="E11" s="22">
        <v>124.96</v>
      </c>
      <c r="F11" s="22">
        <v>4.36</v>
      </c>
      <c r="G11" s="22">
        <f>SUM(C11:F11)</f>
        <v>25040.35</v>
      </c>
      <c r="H11" s="22">
        <v>897.68</v>
      </c>
      <c r="I11" s="22">
        <f>+G11-H11</f>
        <v>24142.67</v>
      </c>
    </row>
    <row r="12" spans="1:9" s="26" customFormat="1" ht="12.75">
      <c r="A12" s="14"/>
      <c r="B12" s="11" t="s">
        <v>14</v>
      </c>
      <c r="C12" s="9">
        <f aca="true" t="shared" si="1" ref="C12:I12">+C9+C10-C11</f>
        <v>5102.779999999999</v>
      </c>
      <c r="D12" s="9">
        <f t="shared" si="1"/>
        <v>378.46</v>
      </c>
      <c r="E12" s="9">
        <f t="shared" si="1"/>
        <v>161.17000000000002</v>
      </c>
      <c r="F12" s="9">
        <f t="shared" si="1"/>
        <v>263.34999999999997</v>
      </c>
      <c r="G12" s="9">
        <f t="shared" si="1"/>
        <v>5905.760000000002</v>
      </c>
      <c r="H12" s="9"/>
      <c r="I12" s="9">
        <f t="shared" si="1"/>
        <v>5905.760000000002</v>
      </c>
    </row>
    <row r="13" spans="1:9" ht="4.5" customHeight="1">
      <c r="A13" s="6"/>
      <c r="B13" s="7"/>
      <c r="C13" s="8"/>
      <c r="D13" s="9"/>
      <c r="E13" s="9"/>
      <c r="F13" s="9"/>
      <c r="G13" s="9"/>
      <c r="H13" s="9"/>
      <c r="I13" s="9"/>
    </row>
    <row r="14" spans="1:9" ht="12.75">
      <c r="A14" s="6">
        <v>2010</v>
      </c>
      <c r="B14" s="12" t="s">
        <v>10</v>
      </c>
      <c r="C14" s="21"/>
      <c r="D14" s="13"/>
      <c r="E14" s="13"/>
      <c r="F14" s="13"/>
      <c r="G14" s="15"/>
      <c r="H14" s="15"/>
      <c r="I14" s="15"/>
    </row>
    <row r="15" spans="1:9" ht="12.75">
      <c r="A15" s="6"/>
      <c r="B15" s="12" t="s">
        <v>17</v>
      </c>
      <c r="C15" s="22">
        <v>-17058.19038</v>
      </c>
      <c r="D15" s="22">
        <v>-21.34668</v>
      </c>
      <c r="E15" s="22">
        <v>-11.74313</v>
      </c>
      <c r="F15" s="22">
        <v>-19.93127</v>
      </c>
      <c r="G15" s="22">
        <f>SUM(C15:F15)</f>
        <v>-17111.21146</v>
      </c>
      <c r="H15" s="22"/>
      <c r="I15" s="23">
        <f>+G15-H15</f>
        <v>-17111.21146</v>
      </c>
    </row>
    <row r="16" spans="1:9" ht="12.75">
      <c r="A16" s="6"/>
      <c r="B16" s="12" t="s">
        <v>12</v>
      </c>
      <c r="C16" s="22">
        <v>34733.84675</v>
      </c>
      <c r="D16" s="22">
        <f>390639.5/1000</f>
        <v>390.6395</v>
      </c>
      <c r="E16" s="22">
        <f>380023.38/1000</f>
        <v>380.02338000000003</v>
      </c>
      <c r="F16" s="22">
        <f>280633.43/1000</f>
        <v>280.63343</v>
      </c>
      <c r="G16" s="22">
        <f>SUM(C16:F16)</f>
        <v>35785.143059999995</v>
      </c>
      <c r="H16" s="22">
        <f>+(390639.5+283690.68+280633.43)/1000</f>
        <v>954.9636099999999</v>
      </c>
      <c r="I16" s="23">
        <f>+G16-H16</f>
        <v>34830.179449999996</v>
      </c>
    </row>
    <row r="17" spans="1:9" ht="12.75">
      <c r="A17" s="6"/>
      <c r="B17" s="12" t="s">
        <v>13</v>
      </c>
      <c r="C17" s="22">
        <v>23253.20281</v>
      </c>
      <c r="D17" s="22">
        <f>44452.15/1000</f>
        <v>44.45215</v>
      </c>
      <c r="E17" s="22">
        <f>135724.69/1000</f>
        <v>135.72469</v>
      </c>
      <c r="F17" s="22">
        <f>12604.65/1000</f>
        <v>12.60465</v>
      </c>
      <c r="G17" s="22">
        <f>SUM(C17:F17)</f>
        <v>23445.9843</v>
      </c>
      <c r="H17" s="22">
        <f>+(390639.5+283690.68+280633.43)/1000</f>
        <v>954.9636099999999</v>
      </c>
      <c r="I17" s="23">
        <f>+G17-H17</f>
        <v>22491.02069</v>
      </c>
    </row>
    <row r="18" spans="1:9" ht="12.75">
      <c r="A18" s="6"/>
      <c r="B18" s="11" t="s">
        <v>14</v>
      </c>
      <c r="C18" s="9">
        <f>+C15+C16-C17</f>
        <v>-5577.546440000002</v>
      </c>
      <c r="D18" s="9">
        <f aca="true" t="shared" si="2" ref="D18:I18">+D15+D16-D17</f>
        <v>324.84067</v>
      </c>
      <c r="E18" s="9">
        <f t="shared" si="2"/>
        <v>232.55556</v>
      </c>
      <c r="F18" s="9">
        <f t="shared" si="2"/>
        <v>248.09751</v>
      </c>
      <c r="G18" s="9">
        <f t="shared" si="2"/>
        <v>-4772.052700000004</v>
      </c>
      <c r="H18" s="9"/>
      <c r="I18" s="9">
        <f t="shared" si="2"/>
        <v>-4772.052700000004</v>
      </c>
    </row>
    <row r="19" spans="1:9" ht="4.5" customHeight="1">
      <c r="A19" s="6"/>
      <c r="B19" s="12"/>
      <c r="C19" s="12"/>
      <c r="D19" s="16"/>
      <c r="E19" s="16"/>
      <c r="F19" s="16"/>
      <c r="G19" s="16"/>
      <c r="H19" s="17"/>
      <c r="I19" s="17"/>
    </row>
    <row r="20" spans="1:9" ht="12.75">
      <c r="A20" s="6">
        <v>2011</v>
      </c>
      <c r="B20" s="12" t="s">
        <v>10</v>
      </c>
      <c r="C20" s="21"/>
      <c r="D20" s="13"/>
      <c r="E20" s="13"/>
      <c r="F20" s="13"/>
      <c r="G20" s="15"/>
      <c r="H20" s="15"/>
      <c r="I20" s="15"/>
    </row>
    <row r="21" spans="1:9" ht="12.75">
      <c r="A21" s="6"/>
      <c r="B21" s="12" t="s">
        <v>17</v>
      </c>
      <c r="C21" s="22">
        <v>-8788.09</v>
      </c>
      <c r="D21" s="22">
        <v>-8.29</v>
      </c>
      <c r="E21" s="22">
        <v>-17.82</v>
      </c>
      <c r="F21" s="22">
        <v>-17.27</v>
      </c>
      <c r="G21" s="22">
        <f>SUM(C21:F21)</f>
        <v>-8831.470000000001</v>
      </c>
      <c r="H21" s="22"/>
      <c r="I21" s="23">
        <f>+G21-H21</f>
        <v>-8831.470000000001</v>
      </c>
    </row>
    <row r="22" spans="1:9" ht="12.75">
      <c r="A22" s="6"/>
      <c r="B22" s="12" t="s">
        <v>12</v>
      </c>
      <c r="C22" s="22">
        <f>33765547.17/1000</f>
        <v>33765.547170000005</v>
      </c>
      <c r="D22" s="22">
        <f>242890.67/1000</f>
        <v>242.89067</v>
      </c>
      <c r="E22" s="22">
        <f>304706.61/1000</f>
        <v>304.70661</v>
      </c>
      <c r="F22" s="22">
        <f>155579.99/1000</f>
        <v>155.57998999999998</v>
      </c>
      <c r="G22" s="22">
        <f>SUM(C22:F22)</f>
        <v>34468.724440000005</v>
      </c>
      <c r="H22" s="22">
        <f>+(242890.67+267175.79+155579.99)/1000</f>
        <v>665.64645</v>
      </c>
      <c r="I22" s="23">
        <f>+G22-H22</f>
        <v>33803.077990000005</v>
      </c>
    </row>
    <row r="23" spans="1:9" ht="12.75">
      <c r="A23" s="6"/>
      <c r="B23" s="12" t="s">
        <v>13</v>
      </c>
      <c r="C23" s="22">
        <f>28389181.39/1000</f>
        <v>28389.18139</v>
      </c>
      <c r="D23" s="22">
        <f>25159.89/1000</f>
        <v>25.15989</v>
      </c>
      <c r="E23" s="22">
        <f>177337.02/1000</f>
        <v>177.33702</v>
      </c>
      <c r="F23" s="22">
        <f>33538.67/1000</f>
        <v>33.538669999999996</v>
      </c>
      <c r="G23" s="22">
        <f>SUM(C23:F23)</f>
        <v>28625.21697</v>
      </c>
      <c r="H23" s="22">
        <f>+(242890.67+267175.79+155579.99)/1000</f>
        <v>665.64645</v>
      </c>
      <c r="I23" s="23">
        <f>+G23-H23</f>
        <v>27959.57052</v>
      </c>
    </row>
    <row r="24" spans="1:9" ht="12.75">
      <c r="A24" s="6"/>
      <c r="B24" s="11" t="s">
        <v>14</v>
      </c>
      <c r="C24" s="9">
        <f>+C21+C22-C23</f>
        <v>-3411.7242199999964</v>
      </c>
      <c r="D24" s="9">
        <f aca="true" t="shared" si="3" ref="D24:I24">+D21+D22-D23</f>
        <v>209.44078000000002</v>
      </c>
      <c r="E24" s="9">
        <f t="shared" si="3"/>
        <v>109.54959000000002</v>
      </c>
      <c r="F24" s="9">
        <f t="shared" si="3"/>
        <v>104.77131999999997</v>
      </c>
      <c r="G24" s="9">
        <f t="shared" si="3"/>
        <v>-2987.962529999997</v>
      </c>
      <c r="H24" s="9"/>
      <c r="I24" s="9">
        <f t="shared" si="3"/>
        <v>-2987.962529999997</v>
      </c>
    </row>
    <row r="25" spans="1:9" ht="4.5" customHeight="1">
      <c r="A25" s="6"/>
      <c r="B25" s="11"/>
      <c r="C25" s="12"/>
      <c r="D25" s="15"/>
      <c r="E25" s="15"/>
      <c r="F25" s="15"/>
      <c r="G25" s="15"/>
      <c r="H25" s="15"/>
      <c r="I25" s="15"/>
    </row>
    <row r="26" spans="1:9" ht="12.75">
      <c r="A26" s="6">
        <v>2012</v>
      </c>
      <c r="B26" s="12" t="s">
        <v>10</v>
      </c>
      <c r="C26" s="21"/>
      <c r="D26" s="13"/>
      <c r="E26" s="13"/>
      <c r="F26" s="13"/>
      <c r="G26" s="15"/>
      <c r="H26" s="15"/>
      <c r="I26" s="15"/>
    </row>
    <row r="27" spans="1:9" ht="12.75">
      <c r="A27" s="6"/>
      <c r="B27" s="12" t="s">
        <v>11</v>
      </c>
      <c r="C27" s="22">
        <f>-3122316.29/1000</f>
        <v>-3122.31629</v>
      </c>
      <c r="D27" s="22">
        <f>-12021.62/1000</f>
        <v>-12.02162</v>
      </c>
      <c r="E27" s="22">
        <f>19786.01/1000</f>
        <v>19.786009999999997</v>
      </c>
      <c r="F27" s="22">
        <f>-4159.12/1000</f>
        <v>-4.15912</v>
      </c>
      <c r="G27" s="22">
        <f>SUM(C27:F27)</f>
        <v>-3118.71102</v>
      </c>
      <c r="H27" s="22"/>
      <c r="I27" s="23">
        <f>+G27-H27</f>
        <v>-3118.71102</v>
      </c>
    </row>
    <row r="28" spans="1:9" ht="12.75">
      <c r="A28" s="6"/>
      <c r="B28" s="12" t="s">
        <v>12</v>
      </c>
      <c r="C28" s="22">
        <f>29289901.18/1000</f>
        <v>29289.90118</v>
      </c>
      <c r="D28" s="22">
        <f>130560.3/1000</f>
        <v>130.5603</v>
      </c>
      <c r="E28" s="22">
        <f>87063.01/1000</f>
        <v>87.06300999999999</v>
      </c>
      <c r="F28" s="22">
        <f>156163.74/1000</f>
        <v>156.16374</v>
      </c>
      <c r="G28" s="22">
        <f>SUM(C28:F28)</f>
        <v>29663.688230000003</v>
      </c>
      <c r="H28" s="22">
        <f>355787.05/1000</f>
        <v>355.78704999999997</v>
      </c>
      <c r="I28" s="23">
        <f>+G28-H28</f>
        <v>29307.901180000004</v>
      </c>
    </row>
    <row r="29" spans="1:9" ht="12.75">
      <c r="A29" s="6"/>
      <c r="B29" s="12" t="s">
        <v>13</v>
      </c>
      <c r="C29" s="22">
        <f>47023385.29/1000</f>
        <v>47023.38529</v>
      </c>
      <c r="D29" s="22">
        <f>24946.17/1000</f>
        <v>24.94617</v>
      </c>
      <c r="E29" s="22">
        <f>53962.33/1000</f>
        <v>53.96233</v>
      </c>
      <c r="F29" s="22">
        <f>67043.15/1000</f>
        <v>67.04315</v>
      </c>
      <c r="G29" s="22">
        <f>SUM(C29:F29)</f>
        <v>47169.33694</v>
      </c>
      <c r="H29" s="22">
        <f>355787.05/1000</f>
        <v>355.78704999999997</v>
      </c>
      <c r="I29" s="23">
        <f>+G29-H29</f>
        <v>46813.54989</v>
      </c>
    </row>
    <row r="30" spans="1:9" ht="12.75">
      <c r="A30" s="14"/>
      <c r="B30" s="11" t="s">
        <v>14</v>
      </c>
      <c r="C30" s="9">
        <f>+C27+C28-C29</f>
        <v>-20855.800399999996</v>
      </c>
      <c r="D30" s="9">
        <f aca="true" t="shared" si="4" ref="D30:I30">+D27+D28-D29</f>
        <v>93.59251000000002</v>
      </c>
      <c r="E30" s="9">
        <f t="shared" si="4"/>
        <v>52.886689999999994</v>
      </c>
      <c r="F30" s="9">
        <f t="shared" si="4"/>
        <v>84.96146999999999</v>
      </c>
      <c r="G30" s="9">
        <f t="shared" si="4"/>
        <v>-20624.359729999996</v>
      </c>
      <c r="H30" s="9"/>
      <c r="I30" s="9">
        <f t="shared" si="4"/>
        <v>-20624.359729999996</v>
      </c>
    </row>
    <row r="31" spans="1:9" ht="4.5" customHeight="1">
      <c r="A31" s="14"/>
      <c r="B31" s="11"/>
      <c r="C31" s="12"/>
      <c r="D31" s="15"/>
      <c r="E31" s="15"/>
      <c r="F31" s="15"/>
      <c r="G31" s="15"/>
      <c r="H31" s="15"/>
      <c r="I31" s="15"/>
    </row>
    <row r="32" spans="1:9" ht="12.75">
      <c r="A32" s="6">
        <v>2013</v>
      </c>
      <c r="B32" s="12" t="s">
        <v>10</v>
      </c>
      <c r="C32" s="21"/>
      <c r="D32" s="13"/>
      <c r="E32" s="13"/>
      <c r="F32" s="13"/>
      <c r="G32" s="15"/>
      <c r="H32" s="15"/>
      <c r="I32" s="15"/>
    </row>
    <row r="33" spans="1:9" ht="12.75">
      <c r="A33" s="6"/>
      <c r="B33" s="12" t="s">
        <v>11</v>
      </c>
      <c r="C33" s="22">
        <v>887.8261699999869</v>
      </c>
      <c r="D33" s="22">
        <v>-12.452319999999599</v>
      </c>
      <c r="E33" s="22">
        <v>-15.906229999999981</v>
      </c>
      <c r="F33" s="22">
        <v>1.025200000000419</v>
      </c>
      <c r="G33" s="22">
        <v>860.4928199999877</v>
      </c>
      <c r="H33" s="22"/>
      <c r="I33" s="23">
        <v>860.4928199999877</v>
      </c>
    </row>
    <row r="34" spans="1:9" ht="12.75">
      <c r="A34" s="6"/>
      <c r="B34" s="12" t="s">
        <v>12</v>
      </c>
      <c r="C34" s="22">
        <v>29028.917329999997</v>
      </c>
      <c r="D34" s="22">
        <v>133.40197</v>
      </c>
      <c r="E34" s="22">
        <v>136.62268</v>
      </c>
      <c r="F34" s="22">
        <v>262.73796000000004</v>
      </c>
      <c r="G34" s="22">
        <v>29561.679939999995</v>
      </c>
      <c r="H34" s="22">
        <v>532.7626100000001</v>
      </c>
      <c r="I34" s="23">
        <v>29028.917329999993</v>
      </c>
    </row>
    <row r="35" spans="1:9" ht="12.75">
      <c r="A35" s="6"/>
      <c r="B35" s="12" t="s">
        <v>13</v>
      </c>
      <c r="C35" s="22">
        <v>37115.584299999995</v>
      </c>
      <c r="D35" s="22">
        <v>23.48299</v>
      </c>
      <c r="E35" s="22">
        <v>46.70178</v>
      </c>
      <c r="F35" s="22">
        <v>67.21114999999999</v>
      </c>
      <c r="G35" s="22">
        <v>37252.98022</v>
      </c>
      <c r="H35" s="22">
        <v>532.7626100000001</v>
      </c>
      <c r="I35" s="23">
        <v>36720.21761</v>
      </c>
    </row>
    <row r="36" spans="1:9" ht="13.5" thickBot="1">
      <c r="A36" s="19"/>
      <c r="B36" s="24" t="s">
        <v>14</v>
      </c>
      <c r="C36" s="18">
        <v>-7198.840800000013</v>
      </c>
      <c r="D36" s="18">
        <v>97.4666600000004</v>
      </c>
      <c r="E36" s="18">
        <v>74.01467000000002</v>
      </c>
      <c r="F36" s="18">
        <v>196.5520100000005</v>
      </c>
      <c r="G36" s="18">
        <v>-6830.8074600000145</v>
      </c>
      <c r="H36" s="18"/>
      <c r="I36" s="18">
        <v>-6830.807460000018</v>
      </c>
    </row>
    <row r="37" ht="12.75">
      <c r="A37" s="8" t="s">
        <v>8</v>
      </c>
    </row>
    <row r="38" ht="12.75">
      <c r="A38" s="27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2013-06-25T13:43:55Z</dcterms:created>
  <dcterms:modified xsi:type="dcterms:W3CDTF">2014-09-30T08:00:09Z</dcterms:modified>
  <cp:category/>
  <cp:version/>
  <cp:contentType/>
  <cp:contentStatus/>
</cp:coreProperties>
</file>