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180" windowHeight="4650" activeTab="0"/>
  </bookViews>
  <sheets>
    <sheet name="05.17.1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<sst xmlns="http://schemas.openxmlformats.org/spreadsheetml/2006/main" count="25" uniqueCount="25">
  <si>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Nombre establiments</t>
  </si>
  <si>
    <t>Subsector d'activitat comercial</t>
  </si>
  <si>
    <t>Quotidià alimentari</t>
  </si>
  <si>
    <t>Quotidià no alimentari</t>
  </si>
  <si>
    <t>Equipament de la llar</t>
  </si>
  <si>
    <t>Equipament de la persona</t>
  </si>
  <si>
    <t>Automoció i carburants</t>
  </si>
  <si>
    <t>Lleure i cultura</t>
  </si>
  <si>
    <t>Mixt</t>
  </si>
  <si>
    <t>Altres</t>
  </si>
  <si>
    <t>Comerç</t>
  </si>
  <si>
    <t>Serveis personals</t>
  </si>
  <si>
    <t>Restauració</t>
  </si>
  <si>
    <t>Comerç ampliat</t>
  </si>
  <si>
    <t>Oficines i serveis (plantes baixes comercials)</t>
  </si>
  <si>
    <t>TOTAL</t>
  </si>
  <si>
    <t>Altes</t>
  </si>
  <si>
    <t>Baixes</t>
  </si>
  <si>
    <t>Saldo</t>
  </si>
  <si>
    <t>%</t>
  </si>
  <si>
    <t>Pes relatiu ciutat %</t>
  </si>
  <si>
    <t xml:space="preserve">D% </t>
  </si>
  <si>
    <t>Composició dels establiments d'activitat comercial segons subsector. Districte 6. Any 2012</t>
  </si>
  <si>
    <t>05.17.11 Comerç</t>
  </si>
  <si>
    <t>Font: Ajuntament de Sabadell. Comerç, Consum i Turisme.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</si>
</sst>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2"/>
      <name val="Arial"/>
      <family val="2"/>
    </font>
    <font>
      <b/>
      <sz val="8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9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0" fontId="6" fillId="2" borderId="0" xfId="0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5.7109375" style="0" customWidth="1"/>
    <col min="2" max="8" width="12.7109375" style="0" customWidth="1"/>
    <col min="9" max="16384" width="9.140625" style="0" customWidth="1"/>
  </cols>
  <sheetData>
    <row r="1" ht="15.75">
      <c r="A1" s="1" t="s">
        <v>23</v>
      </c>
    </row>
    <row r="2" ht="15">
      <c r="A2" s="2" t="s">
        <v>22</v>
      </c>
    </row>
    <row r="3" spans="1:8" s="13" customFormat="1" ht="22.5">
      <c r="A3" s="11" t="s">
        <v>1</v>
      </c>
      <c r="B3" s="12" t="s">
        <v>0</v>
      </c>
      <c r="C3" s="12" t="s">
        <v>19</v>
      </c>
      <c r="D3" s="12" t="s">
        <v>16</v>
      </c>
      <c r="E3" s="12" t="s">
        <v>17</v>
      </c>
      <c r="F3" s="12" t="s">
        <v>18</v>
      </c>
      <c r="G3" s="18" t="s">
        <v>21</v>
      </c>
      <c r="H3" s="12" t="s">
        <v>20</v>
      </c>
    </row>
    <row r="4" spans="1:8" s="3" customFormat="1" ht="12.75" customHeight="1">
      <c r="A4" s="3" t="s">
        <v>2</v>
      </c>
      <c r="B4" s="4">
        <v>129</v>
      </c>
      <c r="C4" s="14">
        <f>B4/$B$20*100</f>
        <v>23.201438848920862</v>
      </c>
      <c r="D4" s="4">
        <v>15</v>
      </c>
      <c r="E4" s="4">
        <v>18</v>
      </c>
      <c r="F4" s="4">
        <f>D4-E4</f>
        <v>-3</v>
      </c>
      <c r="G4" s="19">
        <v>-2.272727272727273</v>
      </c>
      <c r="H4" s="14">
        <f>B4/942*100</f>
        <v>13.694267515923567</v>
      </c>
    </row>
    <row r="5" spans="1:8" s="3" customFormat="1" ht="12.75" customHeight="1">
      <c r="A5" s="3" t="s">
        <v>3</v>
      </c>
      <c r="B5" s="4">
        <v>19</v>
      </c>
      <c r="C5" s="14">
        <f aca="true" t="shared" si="0" ref="C5:C20">B5/$B$20*100</f>
        <v>3.41726618705036</v>
      </c>
      <c r="D5" s="4">
        <v>0</v>
      </c>
      <c r="E5" s="4">
        <v>2</v>
      </c>
      <c r="F5" s="4">
        <f aca="true" t="shared" si="1" ref="F5:F11">D5-E5</f>
        <v>-2</v>
      </c>
      <c r="G5" s="14">
        <v>-9.523809523809524</v>
      </c>
      <c r="H5" s="14">
        <f>B5/147*100</f>
        <v>12.925170068027212</v>
      </c>
    </row>
    <row r="6" spans="1:8" s="3" customFormat="1" ht="12.75" customHeight="1">
      <c r="A6" s="3" t="s">
        <v>4</v>
      </c>
      <c r="B6" s="4">
        <v>60</v>
      </c>
      <c r="C6" s="14">
        <f t="shared" si="0"/>
        <v>10.79136690647482</v>
      </c>
      <c r="D6" s="4">
        <v>4</v>
      </c>
      <c r="E6" s="4">
        <v>5</v>
      </c>
      <c r="F6" s="4">
        <f t="shared" si="1"/>
        <v>-1</v>
      </c>
      <c r="G6" s="14">
        <v>-1.639344262295082</v>
      </c>
      <c r="H6" s="14">
        <f>B6/537*100</f>
        <v>11.1731843575419</v>
      </c>
    </row>
    <row r="7" spans="1:8" s="3" customFormat="1" ht="12.75" customHeight="1">
      <c r="A7" s="3" t="s">
        <v>5</v>
      </c>
      <c r="B7" s="4">
        <v>47</v>
      </c>
      <c r="C7" s="14">
        <f t="shared" si="0"/>
        <v>8.453237410071942</v>
      </c>
      <c r="D7" s="4">
        <v>4</v>
      </c>
      <c r="E7" s="4">
        <v>6</v>
      </c>
      <c r="F7" s="4">
        <f t="shared" si="1"/>
        <v>-2</v>
      </c>
      <c r="G7" s="14">
        <v>-4.081632653061225</v>
      </c>
      <c r="H7" s="14">
        <f>B7/482*100</f>
        <v>9.751037344398341</v>
      </c>
    </row>
    <row r="8" spans="1:8" s="3" customFormat="1" ht="12.75" customHeight="1">
      <c r="A8" s="3" t="s">
        <v>6</v>
      </c>
      <c r="B8" s="4">
        <v>12</v>
      </c>
      <c r="C8" s="14">
        <f t="shared" si="0"/>
        <v>2.158273381294964</v>
      </c>
      <c r="D8" s="4">
        <v>0</v>
      </c>
      <c r="E8" s="4">
        <v>1</v>
      </c>
      <c r="F8" s="4">
        <f t="shared" si="1"/>
        <v>-1</v>
      </c>
      <c r="G8" s="14">
        <v>-7.6923076923076925</v>
      </c>
      <c r="H8" s="14">
        <f>B8/122*100</f>
        <v>9.836065573770492</v>
      </c>
    </row>
    <row r="9" spans="1:8" s="3" customFormat="1" ht="12.75" customHeight="1">
      <c r="A9" s="3" t="s">
        <v>7</v>
      </c>
      <c r="B9" s="4">
        <v>23</v>
      </c>
      <c r="C9" s="14">
        <f t="shared" si="0"/>
        <v>4.136690647482014</v>
      </c>
      <c r="D9" s="4">
        <v>2</v>
      </c>
      <c r="E9" s="4">
        <v>4</v>
      </c>
      <c r="F9" s="4">
        <f t="shared" si="1"/>
        <v>-2</v>
      </c>
      <c r="G9" s="14">
        <v>-8</v>
      </c>
      <c r="H9" s="14">
        <f>B9/218*100</f>
        <v>10.550458715596331</v>
      </c>
    </row>
    <row r="10" spans="1:8" s="3" customFormat="1" ht="12.75" customHeight="1">
      <c r="A10" s="3" t="s">
        <v>8</v>
      </c>
      <c r="B10" s="4">
        <v>15</v>
      </c>
      <c r="C10" s="14">
        <f t="shared" si="0"/>
        <v>2.697841726618705</v>
      </c>
      <c r="D10" s="4">
        <v>0</v>
      </c>
      <c r="E10" s="4">
        <v>2</v>
      </c>
      <c r="F10" s="4">
        <f t="shared" si="1"/>
        <v>-2</v>
      </c>
      <c r="G10" s="14">
        <v>-11.76470588235294</v>
      </c>
      <c r="H10" s="14">
        <f>B10/108*100</f>
        <v>13.88888888888889</v>
      </c>
    </row>
    <row r="11" spans="1:8" s="3" customFormat="1" ht="12.75" customHeight="1">
      <c r="A11" s="3" t="s">
        <v>9</v>
      </c>
      <c r="B11" s="4">
        <v>2</v>
      </c>
      <c r="C11" s="14">
        <f t="shared" si="0"/>
        <v>0.3597122302158274</v>
      </c>
      <c r="D11" s="4">
        <v>0</v>
      </c>
      <c r="E11" s="4">
        <v>0</v>
      </c>
      <c r="F11" s="4">
        <f t="shared" si="1"/>
        <v>0</v>
      </c>
      <c r="G11" s="14">
        <v>0</v>
      </c>
      <c r="H11" s="14">
        <f>B11/46*100</f>
        <v>4.3478260869565215</v>
      </c>
    </row>
    <row r="12" spans="1:8" s="3" customFormat="1" ht="12.75" customHeight="1">
      <c r="A12" s="6" t="s">
        <v>10</v>
      </c>
      <c r="B12" s="7">
        <f>SUM(B4:B11)</f>
        <v>307</v>
      </c>
      <c r="C12" s="15">
        <f t="shared" si="0"/>
        <v>55.2158273381295</v>
      </c>
      <c r="D12" s="7">
        <f>SUM(D4:D11)</f>
        <v>25</v>
      </c>
      <c r="E12" s="7">
        <f>SUM(E4:E11)</f>
        <v>38</v>
      </c>
      <c r="F12" s="7">
        <f>SUM(F4:F11)</f>
        <v>-13</v>
      </c>
      <c r="G12" s="15">
        <v>-4.0625</v>
      </c>
      <c r="H12" s="15">
        <f>B12/2602*100</f>
        <v>11.798616448885472</v>
      </c>
    </row>
    <row r="13" spans="2:8" s="3" customFormat="1" ht="3" customHeight="1">
      <c r="B13" s="4"/>
      <c r="C13" s="14"/>
      <c r="D13" s="4"/>
      <c r="E13" s="4"/>
      <c r="F13" s="4"/>
      <c r="G13" s="4"/>
      <c r="H13" s="14"/>
    </row>
    <row r="14" spans="1:8" s="3" customFormat="1" ht="12.75" customHeight="1">
      <c r="A14" s="3" t="s">
        <v>11</v>
      </c>
      <c r="B14" s="4">
        <v>71</v>
      </c>
      <c r="C14" s="14">
        <f t="shared" si="0"/>
        <v>12.769784172661872</v>
      </c>
      <c r="D14" s="4">
        <v>12</v>
      </c>
      <c r="E14" s="4">
        <v>13</v>
      </c>
      <c r="F14" s="4">
        <f>D14-E14</f>
        <v>-1</v>
      </c>
      <c r="G14" s="14">
        <v>-1.3888888888888888</v>
      </c>
      <c r="H14" s="14">
        <f>B14/638*100</f>
        <v>11.128526645768025</v>
      </c>
    </row>
    <row r="15" spans="1:8" s="3" customFormat="1" ht="12.75" customHeight="1">
      <c r="A15" s="3" t="s">
        <v>12</v>
      </c>
      <c r="B15" s="4">
        <v>117</v>
      </c>
      <c r="C15" s="14">
        <f t="shared" si="0"/>
        <v>21.043165467625897</v>
      </c>
      <c r="D15" s="4">
        <v>15</v>
      </c>
      <c r="E15" s="4">
        <v>8</v>
      </c>
      <c r="F15" s="4">
        <f>D15-E15</f>
        <v>7</v>
      </c>
      <c r="G15" s="14">
        <v>6.363636363636363</v>
      </c>
      <c r="H15" s="14">
        <f>B15/882*100</f>
        <v>13.26530612244898</v>
      </c>
    </row>
    <row r="16" spans="1:8" s="3" customFormat="1" ht="12.75" customHeight="1">
      <c r="A16" s="6" t="s">
        <v>13</v>
      </c>
      <c r="B16" s="7">
        <f>SUM(B12:B15)</f>
        <v>495</v>
      </c>
      <c r="C16" s="15">
        <f t="shared" si="0"/>
        <v>89.02877697841727</v>
      </c>
      <c r="D16" s="7">
        <f>SUM(D12:D15)</f>
        <v>52</v>
      </c>
      <c r="E16" s="7">
        <f>SUM(E12:E15)</f>
        <v>59</v>
      </c>
      <c r="F16" s="7">
        <f>SUM(F12:F15)</f>
        <v>-7</v>
      </c>
      <c r="G16" s="15">
        <v>-1.394422310756972</v>
      </c>
      <c r="H16" s="15">
        <f>B16/4122*100</f>
        <v>12.008733624454148</v>
      </c>
    </row>
    <row r="17" spans="2:8" s="3" customFormat="1" ht="3" customHeight="1">
      <c r="B17" s="4"/>
      <c r="C17" s="14">
        <f t="shared" si="0"/>
        <v>0</v>
      </c>
      <c r="D17" s="4"/>
      <c r="E17" s="4"/>
      <c r="F17" s="4"/>
      <c r="G17" s="4"/>
      <c r="H17" s="14"/>
    </row>
    <row r="18" spans="1:8" s="3" customFormat="1" ht="12.75" customHeight="1">
      <c r="A18" s="3" t="s">
        <v>14</v>
      </c>
      <c r="B18" s="4">
        <v>61</v>
      </c>
      <c r="C18" s="14">
        <f t="shared" si="0"/>
        <v>10.971223021582734</v>
      </c>
      <c r="D18" s="4">
        <v>5</v>
      </c>
      <c r="E18" s="4">
        <v>13</v>
      </c>
      <c r="F18" s="4">
        <f>D18-E18</f>
        <v>-8</v>
      </c>
      <c r="G18" s="14">
        <v>-11.594202898550725</v>
      </c>
      <c r="H18" s="14">
        <f>B18/555*100</f>
        <v>10.99099099099099</v>
      </c>
    </row>
    <row r="19" spans="2:8" s="3" customFormat="1" ht="3" customHeight="1">
      <c r="B19" s="4"/>
      <c r="C19" s="14">
        <f t="shared" si="0"/>
        <v>0</v>
      </c>
      <c r="D19" s="4"/>
      <c r="E19" s="4"/>
      <c r="F19" s="4"/>
      <c r="G19" s="4"/>
      <c r="H19" s="14"/>
    </row>
    <row r="20" spans="1:8" s="3" customFormat="1" ht="12.75" customHeight="1" thickBot="1">
      <c r="A20" s="8" t="s">
        <v>15</v>
      </c>
      <c r="B20" s="9">
        <f>B16+B18</f>
        <v>556</v>
      </c>
      <c r="C20" s="15">
        <f t="shared" si="0"/>
        <v>100</v>
      </c>
      <c r="D20" s="10">
        <f>D18+D16</f>
        <v>57</v>
      </c>
      <c r="E20" s="10">
        <f>E18+E16</f>
        <v>72</v>
      </c>
      <c r="F20" s="10">
        <f>D20-E20</f>
        <v>-15</v>
      </c>
      <c r="G20" s="16">
        <v>-2.626970227670753</v>
      </c>
      <c r="H20" s="16">
        <f>B20/4677*100</f>
        <v>11.887962369039982</v>
      </c>
    </row>
    <row r="21" spans="1:8" s="3" customFormat="1" ht="12.75" customHeight="1">
      <c r="A21" s="5" t="s">
        <v>24</v>
      </c>
      <c r="C21" s="17"/>
      <c r="D21" s="17"/>
      <c r="E21" s="17"/>
      <c r="F21" s="17"/>
      <c r="G21" s="17"/>
      <c r="H21" s="17"/>
    </row>
    <row r="22" ht="12.75">
      <c r="A22" s="5"/>
    </row>
    <row r="23" ht="12.75">
      <c r="A23" s="5"/>
    </row>
    <row r="24" ht="12.75">
      <c r="A24" s="3"/>
    </row>
    <row r="25" ht="12.75">
      <c r="A25" s="3"/>
    </row>
  </sheetData>
  <printOptions/>
  <pageMargins left="0.75" right="0.75" top="1" bottom="1" header="0.5" footer="0.5"/>
  <pageSetup fitToHeight="0" fitToWidth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dsanchezo</cp:lastModifiedBy>
  <cp:lastPrinted>2013-03-20T12:11:57Z</cp:lastPrinted>
  <dcterms:created xsi:type="dcterms:W3CDTF">2013-03-20T12:10:44Z</dcterms:created>
  <dcterms:modified xsi:type="dcterms:W3CDTF">2015-11-26T14:41:26Z</dcterms:modified>
  <cp:category/>
  <cp:version/>
  <cp:contentType/>
  <cp:contentStatus/>
</cp:coreProperties>
</file>