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2.14" sheetId="1" r:id="rId1"/>
  </sheets>
  <definedNames/>
  <calcPr fullCalcOnLoad="1"/>
</workbook>
</file>

<file path=xl/sharedStrings.xml><?xml version="1.0" encoding="utf-8"?>
<sst xmlns="http://schemas.openxmlformats.org/spreadsheetml/2006/main" count="177" uniqueCount="154">
  <si>
    <t>02.02.14 Moviment demogràfic</t>
  </si>
  <si>
    <t>Nombre</t>
  </si>
  <si>
    <t>%</t>
  </si>
  <si>
    <t xml:space="preserve">Municipi de </t>
  </si>
  <si>
    <t>Saldo</t>
  </si>
  <si>
    <t>procedència/destinació</t>
  </si>
  <si>
    <t>Altes</t>
  </si>
  <si>
    <t>Baixes</t>
  </si>
  <si>
    <t>migra.</t>
  </si>
  <si>
    <t>Alt Penedès</t>
  </si>
  <si>
    <t>Sant Pol de Mar</t>
  </si>
  <si>
    <t>Castellet i la Gornal</t>
  </si>
  <si>
    <t>Sant Vicenç de Montalt</t>
  </si>
  <si>
    <t>Gelida</t>
  </si>
  <si>
    <t>Santa Susanna</t>
  </si>
  <si>
    <t>Granada, la</t>
  </si>
  <si>
    <t>Tiana</t>
  </si>
  <si>
    <t>Pla del Penedès, el</t>
  </si>
  <si>
    <t>Tordera</t>
  </si>
  <si>
    <t>Pontons</t>
  </si>
  <si>
    <t>Vilassar de Dalt</t>
  </si>
  <si>
    <t>Vilassar de Mar</t>
  </si>
  <si>
    <t>Vallès Occidental</t>
  </si>
  <si>
    <t>Badia del Vallès</t>
  </si>
  <si>
    <t>Sant Quintí de Mediona</t>
  </si>
  <si>
    <t>Barberà del Vallès</t>
  </si>
  <si>
    <t>Sant Sadurní d'Anoia</t>
  </si>
  <si>
    <t>Castellar del Vallès</t>
  </si>
  <si>
    <t>Santa Margarida i els Monjos</t>
  </si>
  <si>
    <t>Castellbisbal</t>
  </si>
  <si>
    <t>Cerdanyola del Vallès</t>
  </si>
  <si>
    <t>Torrelavit</t>
  </si>
  <si>
    <t>Matadepera</t>
  </si>
  <si>
    <t>Vilafranca del Penedès</t>
  </si>
  <si>
    <t>Montcada i Reixac</t>
  </si>
  <si>
    <t>Baix Llobregat</t>
  </si>
  <si>
    <t>Palau-Solità i Plegamans</t>
  </si>
  <si>
    <t>Abrera</t>
  </si>
  <si>
    <t>Polinyà</t>
  </si>
  <si>
    <t>Begues</t>
  </si>
  <si>
    <t>Rellinars</t>
  </si>
  <si>
    <t>Castelldefels</t>
  </si>
  <si>
    <t>Ripollet</t>
  </si>
  <si>
    <t>Cervelló</t>
  </si>
  <si>
    <t>Rubí</t>
  </si>
  <si>
    <t>Collbató</t>
  </si>
  <si>
    <t>Sant Cugat del Vallès</t>
  </si>
  <si>
    <t>Corbera de Llobregat</t>
  </si>
  <si>
    <t>Sant Llorenç Savall</t>
  </si>
  <si>
    <t>Cornellà de Llobregat</t>
  </si>
  <si>
    <t>Sant Quirze del Vallès</t>
  </si>
  <si>
    <t>Esparraguera</t>
  </si>
  <si>
    <t>Santa Perpètua de Mogoda</t>
  </si>
  <si>
    <t>Esplugues de Llobregat</t>
  </si>
  <si>
    <t>Sentmenat</t>
  </si>
  <si>
    <t>Gavà</t>
  </si>
  <si>
    <t>Terrassa</t>
  </si>
  <si>
    <t>Martorrell</t>
  </si>
  <si>
    <t>Ullastrell</t>
  </si>
  <si>
    <t>Molins de Rei</t>
  </si>
  <si>
    <t>Vacarisses</t>
  </si>
  <si>
    <t>Olesa de Montserrat</t>
  </si>
  <si>
    <t>Viladecavalls</t>
  </si>
  <si>
    <t>Pallejà</t>
  </si>
  <si>
    <t>Vallès Oriental</t>
  </si>
  <si>
    <t>Palma de Cervelló, la</t>
  </si>
  <si>
    <t>Papiol, El</t>
  </si>
  <si>
    <t>Bigues i Riells</t>
  </si>
  <si>
    <t>Sant Andreu de la Barca</t>
  </si>
  <si>
    <t>Caldes de Montbui</t>
  </si>
  <si>
    <t>Sant Boi de Llobregat</t>
  </si>
  <si>
    <t>Canovelles</t>
  </si>
  <si>
    <t>Sant Esteve Sesrovires</t>
  </si>
  <si>
    <t>Cardedeu</t>
  </si>
  <si>
    <t>Sant Feliu de Llobregat</t>
  </si>
  <si>
    <t>Castellcir</t>
  </si>
  <si>
    <t>Sant Joan Despí</t>
  </si>
  <si>
    <t>Castellterçol</t>
  </si>
  <si>
    <t>Sant Just Desvern</t>
  </si>
  <si>
    <t>Sant Vicenç dels Horts</t>
  </si>
  <si>
    <t>Santa Coloma de Cervelló</t>
  </si>
  <si>
    <t>Garriga, La</t>
  </si>
  <si>
    <t>Torrelles de Llobregat</t>
  </si>
  <si>
    <t>Granera</t>
  </si>
  <si>
    <t>Vallirana</t>
  </si>
  <si>
    <t>Granollers</t>
  </si>
  <si>
    <t>Viladecans</t>
  </si>
  <si>
    <t>Llagosta, La</t>
  </si>
  <si>
    <t>Barcelonès</t>
  </si>
  <si>
    <t>Lliçà d'Amunt</t>
  </si>
  <si>
    <t>Badalona</t>
  </si>
  <si>
    <t>Lliçà de Vall</t>
  </si>
  <si>
    <t>Barcelona</t>
  </si>
  <si>
    <t>Llinars del Vallès</t>
  </si>
  <si>
    <t>Martorelles</t>
  </si>
  <si>
    <t>Sant Adrià de Besòs</t>
  </si>
  <si>
    <t>Mollet del Vallès</t>
  </si>
  <si>
    <t>Santa Coloma de Gramenet</t>
  </si>
  <si>
    <t>Montmeló</t>
  </si>
  <si>
    <t>Garraf</t>
  </si>
  <si>
    <t>Montornès del Vallès</t>
  </si>
  <si>
    <t>Canyelles</t>
  </si>
  <si>
    <t>Parets del Vallès</t>
  </si>
  <si>
    <t>Cubelles</t>
  </si>
  <si>
    <t>Roca del Vallès, La</t>
  </si>
  <si>
    <t>Olivella</t>
  </si>
  <si>
    <t>Sant Antoni de Vilamajor</t>
  </si>
  <si>
    <t>Sant Pere de Ribes</t>
  </si>
  <si>
    <t>Sant Celoni</t>
  </si>
  <si>
    <t>Sitges</t>
  </si>
  <si>
    <t>Vilanova i la Geltrú</t>
  </si>
  <si>
    <t>Sant Feliu de Codines</t>
  </si>
  <si>
    <t>Maresme</t>
  </si>
  <si>
    <t>Sant Fost de Campsentelles</t>
  </si>
  <si>
    <t>Alella</t>
  </si>
  <si>
    <t>Sant Pere de Vilamajor</t>
  </si>
  <si>
    <t>Arenys de Mar</t>
  </si>
  <si>
    <t>Sant Quirze Safaja</t>
  </si>
  <si>
    <t>Arenys de Munt</t>
  </si>
  <si>
    <t>Santa Eulàlia de Ronçana</t>
  </si>
  <si>
    <t>Argentona</t>
  </si>
  <si>
    <t>Caldes d'Estrac</t>
  </si>
  <si>
    <t>Santa Maria de Palautordera</t>
  </si>
  <si>
    <t>Calella</t>
  </si>
  <si>
    <t>Vallgorguina</t>
  </si>
  <si>
    <t>Canet de Mar</t>
  </si>
  <si>
    <t>Vallromanes</t>
  </si>
  <si>
    <t>Dosrius</t>
  </si>
  <si>
    <t>Vilanova del Vallès</t>
  </si>
  <si>
    <t>Malgrat de Mar</t>
  </si>
  <si>
    <t>Masnou, El</t>
  </si>
  <si>
    <t>Mataró</t>
  </si>
  <si>
    <t>Montgat</t>
  </si>
  <si>
    <t>Palafolls</t>
  </si>
  <si>
    <t>Pineda de Mar</t>
  </si>
  <si>
    <t>Premià de Dalt</t>
  </si>
  <si>
    <t>Premià de Mar</t>
  </si>
  <si>
    <t>Sant Andreu de Llavaneres</t>
  </si>
  <si>
    <t>Sant Cebrià de Vallalta</t>
  </si>
  <si>
    <r>
      <t>RMB</t>
    </r>
    <r>
      <rPr>
        <b/>
        <vertAlign val="superscript"/>
        <sz val="8"/>
        <rFont val="Arial"/>
        <family val="2"/>
      </rPr>
      <t>1</t>
    </r>
  </si>
  <si>
    <t>Font: Ajuntament de Sabadell. Gestió de la Informació.</t>
  </si>
  <si>
    <t>1. Regió Metropolitana de Barcelona</t>
  </si>
  <si>
    <r>
      <t>Altes i baixes de Sabadell amb els municipis de la RMB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1/1/2015 a 31/12/2015</t>
    </r>
  </si>
  <si>
    <t>Avinyonet del Penedès</t>
  </si>
  <si>
    <t>Cabanyes, les</t>
  </si>
  <si>
    <t>Font-Rubí</t>
  </si>
  <si>
    <t>Puigdàlber</t>
  </si>
  <si>
    <t>Cabrera de Mar</t>
  </si>
  <si>
    <t>Cànoves i Salamús</t>
  </si>
  <si>
    <t>Prat de Llobregat, el</t>
  </si>
  <si>
    <t>Ametlla del Vallès, l'</t>
  </si>
  <si>
    <t>Hospitalet de Llobregat, l'</t>
  </si>
  <si>
    <t>Franqueses del Vallès, les</t>
  </si>
  <si>
    <t>Gualba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</si>
</sst>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</numFmts>
  <fonts count="12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2" xfId="19" applyFont="1" applyFill="1" applyBorder="1" applyAlignment="1">
      <alignment horizontal="left" wrapText="1"/>
      <protection/>
    </xf>
    <xf numFmtId="3" fontId="8" fillId="0" borderId="2" xfId="19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10" fillId="0" borderId="2" xfId="19" applyFont="1" applyFill="1" applyBorder="1" applyAlignment="1">
      <alignment horizontal="left" wrapText="1"/>
      <protection/>
    </xf>
    <xf numFmtId="3" fontId="10" fillId="0" borderId="2" xfId="19" applyNumberFormat="1" applyFont="1" applyFill="1" applyBorder="1" applyAlignment="1">
      <alignment horizontal="right" wrapText="1"/>
      <protection/>
    </xf>
    <xf numFmtId="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3" fontId="8" fillId="0" borderId="3" xfId="19" applyNumberFormat="1" applyFont="1" applyFill="1" applyBorder="1" applyAlignment="1">
      <alignment horizontal="right" wrapText="1"/>
      <protection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right"/>
    </xf>
    <xf numFmtId="4" fontId="7" fillId="0" borderId="4" xfId="0" applyNumberFormat="1" applyFont="1" applyBorder="1" applyAlignment="1">
      <alignment/>
    </xf>
    <xf numFmtId="0" fontId="6" fillId="0" borderId="4" xfId="0" applyFont="1" applyBorder="1" applyAlignment="1" applyProtection="1">
      <alignment horizontal="left"/>
      <protection/>
    </xf>
    <xf numFmtId="3" fontId="6" fillId="0" borderId="4" xfId="0" applyNumberFormat="1" applyFont="1" applyBorder="1" applyAlignment="1" applyProtection="1">
      <alignment horizontal="right"/>
      <protection/>
    </xf>
    <xf numFmtId="4" fontId="7" fillId="0" borderId="4" xfId="0" applyNumberFormat="1" applyFont="1" applyBorder="1" applyAlignment="1">
      <alignment horizontal="right"/>
    </xf>
    <xf numFmtId="0" fontId="8" fillId="0" borderId="0" xfId="19" applyFont="1" applyFill="1" applyBorder="1" applyAlignment="1">
      <alignment horizontal="left" wrapText="1"/>
      <protection/>
    </xf>
    <xf numFmtId="3" fontId="8" fillId="0" borderId="0" xfId="19" applyNumberFormat="1" applyFont="1" applyFill="1" applyBorder="1" applyAlignment="1">
      <alignment horizontal="right" wrapText="1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8" fillId="0" borderId="5" xfId="19" applyFont="1" applyFill="1" applyBorder="1" applyAlignment="1">
      <alignment horizontal="left" wrapText="1"/>
      <protection/>
    </xf>
    <xf numFmtId="3" fontId="8" fillId="0" borderId="5" xfId="19" applyNumberFormat="1" applyFont="1" applyFill="1" applyBorder="1" applyAlignment="1">
      <alignment horizontal="right" wrapText="1"/>
      <protection/>
    </xf>
    <xf numFmtId="0" fontId="8" fillId="0" borderId="6" xfId="19" applyFont="1" applyFill="1" applyBorder="1" applyAlignment="1">
      <alignment horizontal="left"/>
      <protection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1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workbookViewId="0" topLeftCell="A1">
      <pane ySplit="5" topLeftCell="BM69" activePane="bottomLeft" state="frozen"/>
      <selection pane="topLeft" activeCell="A1" sqref="A1"/>
      <selection pane="bottomLeft" activeCell="N81" sqref="N81"/>
    </sheetView>
  </sheetViews>
  <sheetFormatPr defaultColWidth="11.421875" defaultRowHeight="12.75"/>
  <cols>
    <col min="1" max="1" width="20.140625" style="0" customWidth="1"/>
    <col min="2" max="3" width="5.7109375" style="0" customWidth="1"/>
    <col min="4" max="4" width="5.57421875" style="0" customWidth="1"/>
    <col min="5" max="5" width="1.1484375" style="0" customWidth="1"/>
    <col min="6" max="6" width="6.140625" style="0" customWidth="1"/>
    <col min="7" max="7" width="5.57421875" style="0" customWidth="1"/>
    <col min="8" max="8" width="5.7109375" style="0" customWidth="1"/>
    <col min="9" max="9" width="1.28515625" style="0" customWidth="1"/>
    <col min="10" max="10" width="19.421875" style="0" customWidth="1"/>
    <col min="11" max="11" width="5.140625" style="0" customWidth="1"/>
    <col min="12" max="12" width="5.7109375" style="0" customWidth="1"/>
    <col min="13" max="13" width="5.57421875" style="0" customWidth="1"/>
    <col min="14" max="14" width="1.1484375" style="0" customWidth="1"/>
    <col min="15" max="15" width="6.140625" style="0" customWidth="1"/>
    <col min="16" max="16" width="5.57421875" style="0" customWidth="1"/>
    <col min="17" max="17" width="5.7109375" style="0" customWidth="1"/>
  </cols>
  <sheetData>
    <row r="1" ht="15.75" customHeight="1">
      <c r="A1" s="1" t="s">
        <v>0</v>
      </c>
    </row>
    <row r="2" ht="15.75" customHeight="1">
      <c r="A2" s="2" t="s">
        <v>142</v>
      </c>
    </row>
    <row r="3" spans="1:17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6"/>
      <c r="J3" s="7"/>
      <c r="K3" s="4"/>
      <c r="L3" s="4"/>
      <c r="M3" s="4" t="s">
        <v>1</v>
      </c>
      <c r="N3" s="5"/>
      <c r="O3" s="4"/>
      <c r="P3" s="4"/>
      <c r="Q3" s="4" t="s">
        <v>2</v>
      </c>
    </row>
    <row r="4" spans="1:17" ht="12.75">
      <c r="A4" s="8" t="s">
        <v>3</v>
      </c>
      <c r="B4" s="5"/>
      <c r="C4" s="5"/>
      <c r="D4" s="5" t="s">
        <v>4</v>
      </c>
      <c r="E4" s="5"/>
      <c r="F4" s="5"/>
      <c r="G4" s="5"/>
      <c r="H4" s="5" t="s">
        <v>4</v>
      </c>
      <c r="I4" s="5"/>
      <c r="J4" s="8" t="s">
        <v>3</v>
      </c>
      <c r="K4" s="5"/>
      <c r="L4" s="5"/>
      <c r="M4" s="5" t="s">
        <v>4</v>
      </c>
      <c r="N4" s="5"/>
      <c r="O4" s="5"/>
      <c r="P4" s="5"/>
      <c r="Q4" s="5" t="s">
        <v>4</v>
      </c>
    </row>
    <row r="5" spans="1:17" ht="12.75">
      <c r="A5" s="8" t="s">
        <v>5</v>
      </c>
      <c r="B5" s="5" t="s">
        <v>6</v>
      </c>
      <c r="C5" s="5" t="s">
        <v>7</v>
      </c>
      <c r="D5" s="5" t="s">
        <v>8</v>
      </c>
      <c r="E5" s="5"/>
      <c r="F5" s="5" t="s">
        <v>6</v>
      </c>
      <c r="G5" s="5" t="s">
        <v>7</v>
      </c>
      <c r="H5" s="5" t="s">
        <v>8</v>
      </c>
      <c r="I5" s="5"/>
      <c r="J5" s="8" t="s">
        <v>5</v>
      </c>
      <c r="K5" s="5" t="s">
        <v>6</v>
      </c>
      <c r="L5" s="5" t="s">
        <v>7</v>
      </c>
      <c r="M5" s="5" t="s">
        <v>8</v>
      </c>
      <c r="N5" s="5"/>
      <c r="O5" s="5" t="s">
        <v>6</v>
      </c>
      <c r="P5" s="5" t="s">
        <v>7</v>
      </c>
      <c r="Q5" s="5" t="s">
        <v>8</v>
      </c>
    </row>
    <row r="6" spans="1:17" ht="12.75">
      <c r="A6" s="9" t="s">
        <v>9</v>
      </c>
      <c r="B6" s="10">
        <f>SUM(B7:B20)</f>
        <v>33</v>
      </c>
      <c r="C6" s="10">
        <f>SUM(C7:C20)</f>
        <v>27</v>
      </c>
      <c r="D6" s="32">
        <f>B6-C6</f>
        <v>6</v>
      </c>
      <c r="E6" s="12"/>
      <c r="F6" s="13">
        <f>B6*100/$K$81</f>
        <v>0.6910994764397905</v>
      </c>
      <c r="G6" s="13">
        <f>C6*100/$L$81</f>
        <v>0.6471716203259827</v>
      </c>
      <c r="H6" s="13">
        <f>D6*100/$M$81</f>
        <v>0.9950248756218906</v>
      </c>
      <c r="I6" s="14"/>
      <c r="J6" s="15" t="s">
        <v>138</v>
      </c>
      <c r="K6" s="16">
        <v>3</v>
      </c>
      <c r="L6" s="16">
        <v>3</v>
      </c>
      <c r="M6" s="60">
        <f>K6-L6</f>
        <v>0</v>
      </c>
      <c r="N6" s="17"/>
      <c r="O6" s="18">
        <f>K6*100/$K$81</f>
        <v>0.06282722513089005</v>
      </c>
      <c r="P6" s="18">
        <f>L6*100/$L$81</f>
        <v>0.07190795781399809</v>
      </c>
      <c r="Q6" s="18">
        <f>M6*100/$M$81</f>
        <v>0</v>
      </c>
    </row>
    <row r="7" spans="1:17" ht="12.75">
      <c r="A7" s="14" t="s">
        <v>143</v>
      </c>
      <c r="B7" s="19">
        <v>1</v>
      </c>
      <c r="C7" s="19">
        <v>0</v>
      </c>
      <c r="D7" s="17">
        <f aca="true" t="shared" si="0" ref="D7:D51">B7-C7</f>
        <v>1</v>
      </c>
      <c r="E7" s="12"/>
      <c r="F7" s="18">
        <f>B7*100/$K$81</f>
        <v>0.020942408376963352</v>
      </c>
      <c r="G7" s="18">
        <f>C7*100/$L$81</f>
        <v>0</v>
      </c>
      <c r="H7" s="18">
        <f>D7*100/$M$81</f>
        <v>0.16583747927031509</v>
      </c>
      <c r="I7" s="20"/>
      <c r="J7" s="15" t="s">
        <v>10</v>
      </c>
      <c r="K7" s="16">
        <v>3</v>
      </c>
      <c r="L7" s="16">
        <v>0</v>
      </c>
      <c r="M7" s="60">
        <f>K7-L7</f>
        <v>3</v>
      </c>
      <c r="N7" s="17"/>
      <c r="O7" s="18">
        <f aca="true" t="shared" si="1" ref="O7:O70">K7*100/$K$81</f>
        <v>0.06282722513089005</v>
      </c>
      <c r="P7" s="18">
        <f aca="true" t="shared" si="2" ref="P7:P70">L7*100/$L$81</f>
        <v>0</v>
      </c>
      <c r="Q7" s="18">
        <f aca="true" t="shared" si="3" ref="Q7:Q70">M7*100/$M$81</f>
        <v>0.4975124378109453</v>
      </c>
    </row>
    <row r="8" spans="1:17" ht="12.75">
      <c r="A8" s="14" t="s">
        <v>144</v>
      </c>
      <c r="B8" s="21">
        <v>2</v>
      </c>
      <c r="C8" s="21">
        <v>0</v>
      </c>
      <c r="D8" s="22">
        <f t="shared" si="0"/>
        <v>2</v>
      </c>
      <c r="F8" s="18">
        <f aca="true" t="shared" si="4" ref="F8:F71">B8*100/$K$81</f>
        <v>0.041884816753926704</v>
      </c>
      <c r="G8" s="18">
        <f aca="true" t="shared" si="5" ref="G8:G71">C8*100/$L$81</f>
        <v>0</v>
      </c>
      <c r="H8" s="18">
        <f aca="true" t="shared" si="6" ref="H8:H19">D8*100/$M$81</f>
        <v>0.33167495854063017</v>
      </c>
      <c r="I8" s="20"/>
      <c r="J8" s="15" t="s">
        <v>12</v>
      </c>
      <c r="K8" s="16">
        <v>2</v>
      </c>
      <c r="L8" s="16">
        <v>3</v>
      </c>
      <c r="M8" s="60">
        <f aca="true" t="shared" si="7" ref="M8:M70">K8-L8</f>
        <v>-1</v>
      </c>
      <c r="N8" s="17"/>
      <c r="O8" s="18">
        <f t="shared" si="1"/>
        <v>0.041884816753926704</v>
      </c>
      <c r="P8" s="18">
        <f t="shared" si="2"/>
        <v>0.07190795781399809</v>
      </c>
      <c r="Q8" s="18">
        <f t="shared" si="3"/>
        <v>-0.16583747927031509</v>
      </c>
    </row>
    <row r="9" spans="1:17" ht="12.75">
      <c r="A9" s="14" t="s">
        <v>11</v>
      </c>
      <c r="B9" s="21">
        <v>4</v>
      </c>
      <c r="C9" s="21">
        <v>6</v>
      </c>
      <c r="D9" s="22">
        <f t="shared" si="0"/>
        <v>-2</v>
      </c>
      <c r="F9" s="18">
        <f t="shared" si="4"/>
        <v>0.08376963350785341</v>
      </c>
      <c r="G9" s="18">
        <f t="shared" si="5"/>
        <v>0.14381591562799617</v>
      </c>
      <c r="H9" s="18">
        <f t="shared" si="6"/>
        <v>-0.33167495854063017</v>
      </c>
      <c r="I9" s="20"/>
      <c r="J9" s="15" t="s">
        <v>14</v>
      </c>
      <c r="K9" s="16">
        <v>3</v>
      </c>
      <c r="L9" s="16">
        <v>0</v>
      </c>
      <c r="M9" s="60">
        <f t="shared" si="7"/>
        <v>3</v>
      </c>
      <c r="N9" s="17"/>
      <c r="O9" s="18">
        <f t="shared" si="1"/>
        <v>0.06282722513089005</v>
      </c>
      <c r="P9" s="18">
        <f t="shared" si="2"/>
        <v>0</v>
      </c>
      <c r="Q9" s="18">
        <f t="shared" si="3"/>
        <v>0.4975124378109453</v>
      </c>
    </row>
    <row r="10" spans="1:17" ht="12.75">
      <c r="A10" s="14" t="s">
        <v>145</v>
      </c>
      <c r="B10" s="21">
        <v>1</v>
      </c>
      <c r="C10" s="21">
        <v>0</v>
      </c>
      <c r="D10" s="22">
        <f t="shared" si="0"/>
        <v>1</v>
      </c>
      <c r="E10" s="12"/>
      <c r="F10" s="18">
        <f t="shared" si="4"/>
        <v>0.020942408376963352</v>
      </c>
      <c r="G10" s="18">
        <f t="shared" si="5"/>
        <v>0</v>
      </c>
      <c r="H10" s="18">
        <f t="shared" si="6"/>
        <v>0.16583747927031509</v>
      </c>
      <c r="I10" s="20"/>
      <c r="J10" s="15" t="s">
        <v>16</v>
      </c>
      <c r="K10" s="16">
        <v>2</v>
      </c>
      <c r="L10" s="16">
        <v>1</v>
      </c>
      <c r="M10" s="60">
        <f t="shared" si="7"/>
        <v>1</v>
      </c>
      <c r="N10" s="17"/>
      <c r="O10" s="18">
        <f t="shared" si="1"/>
        <v>0.041884816753926704</v>
      </c>
      <c r="P10" s="18">
        <f t="shared" si="2"/>
        <v>0.023969319271332695</v>
      </c>
      <c r="Q10" s="18">
        <f t="shared" si="3"/>
        <v>0.16583747927031509</v>
      </c>
    </row>
    <row r="11" spans="1:17" ht="12.75">
      <c r="A11" s="14" t="s">
        <v>13</v>
      </c>
      <c r="B11" s="21">
        <v>4</v>
      </c>
      <c r="C11" s="21">
        <v>3</v>
      </c>
      <c r="D11" s="22">
        <f t="shared" si="0"/>
        <v>1</v>
      </c>
      <c r="E11" s="12"/>
      <c r="F11" s="18">
        <f t="shared" si="4"/>
        <v>0.08376963350785341</v>
      </c>
      <c r="G11" s="18">
        <f t="shared" si="5"/>
        <v>0.07190795781399809</v>
      </c>
      <c r="H11" s="18">
        <f t="shared" si="6"/>
        <v>0.16583747927031509</v>
      </c>
      <c r="I11" s="20"/>
      <c r="J11" s="15" t="s">
        <v>18</v>
      </c>
      <c r="K11" s="19">
        <v>6</v>
      </c>
      <c r="L11" s="19">
        <v>5</v>
      </c>
      <c r="M11" s="60">
        <f t="shared" si="7"/>
        <v>1</v>
      </c>
      <c r="N11" s="17"/>
      <c r="O11" s="18">
        <f t="shared" si="1"/>
        <v>0.1256544502617801</v>
      </c>
      <c r="P11" s="18">
        <f t="shared" si="2"/>
        <v>0.11984659635666348</v>
      </c>
      <c r="Q11" s="18">
        <f t="shared" si="3"/>
        <v>0.16583747927031509</v>
      </c>
    </row>
    <row r="12" spans="1:17" ht="12.75">
      <c r="A12" s="14" t="s">
        <v>15</v>
      </c>
      <c r="B12" s="21">
        <v>1</v>
      </c>
      <c r="C12" s="21">
        <v>0</v>
      </c>
      <c r="D12" s="22">
        <f t="shared" si="0"/>
        <v>1</v>
      </c>
      <c r="E12" s="12"/>
      <c r="F12" s="18">
        <f t="shared" si="4"/>
        <v>0.020942408376963352</v>
      </c>
      <c r="G12" s="18">
        <f t="shared" si="5"/>
        <v>0</v>
      </c>
      <c r="H12" s="18">
        <f t="shared" si="6"/>
        <v>0.16583747927031509</v>
      </c>
      <c r="I12" s="20"/>
      <c r="J12" s="15" t="s">
        <v>20</v>
      </c>
      <c r="K12" s="16">
        <v>1</v>
      </c>
      <c r="L12" s="16">
        <v>3</v>
      </c>
      <c r="M12" s="60">
        <f t="shared" si="7"/>
        <v>-2</v>
      </c>
      <c r="N12" s="17"/>
      <c r="O12" s="18">
        <f t="shared" si="1"/>
        <v>0.020942408376963352</v>
      </c>
      <c r="P12" s="18">
        <f t="shared" si="2"/>
        <v>0.07190795781399809</v>
      </c>
      <c r="Q12" s="18">
        <f t="shared" si="3"/>
        <v>-0.33167495854063017</v>
      </c>
    </row>
    <row r="13" spans="1:17" ht="12.75">
      <c r="A13" s="14" t="s">
        <v>17</v>
      </c>
      <c r="B13" s="21">
        <v>2</v>
      </c>
      <c r="C13" s="21">
        <v>4</v>
      </c>
      <c r="D13" s="22">
        <f t="shared" si="0"/>
        <v>-2</v>
      </c>
      <c r="E13" s="12"/>
      <c r="F13" s="18">
        <f t="shared" si="4"/>
        <v>0.041884816753926704</v>
      </c>
      <c r="G13" s="18">
        <f t="shared" si="5"/>
        <v>0.09587727708533078</v>
      </c>
      <c r="H13" s="18">
        <f t="shared" si="6"/>
        <v>-0.33167495854063017</v>
      </c>
      <c r="I13" s="20"/>
      <c r="J13" s="15" t="s">
        <v>21</v>
      </c>
      <c r="K13" s="19">
        <v>5</v>
      </c>
      <c r="L13" s="19">
        <v>1</v>
      </c>
      <c r="M13" s="60">
        <f t="shared" si="7"/>
        <v>4</v>
      </c>
      <c r="N13" s="17"/>
      <c r="O13" s="18">
        <f t="shared" si="1"/>
        <v>0.10471204188481675</v>
      </c>
      <c r="P13" s="18">
        <f t="shared" si="2"/>
        <v>0.023969319271332695</v>
      </c>
      <c r="Q13" s="18">
        <f t="shared" si="3"/>
        <v>0.6633499170812603</v>
      </c>
    </row>
    <row r="14" spans="1:17" ht="12.75">
      <c r="A14" s="14" t="s">
        <v>19</v>
      </c>
      <c r="B14" s="21">
        <v>1</v>
      </c>
      <c r="C14" s="21">
        <v>0</v>
      </c>
      <c r="D14" s="22">
        <f t="shared" si="0"/>
        <v>1</v>
      </c>
      <c r="E14" s="12"/>
      <c r="F14" s="18">
        <f t="shared" si="4"/>
        <v>0.020942408376963352</v>
      </c>
      <c r="G14" s="18">
        <f t="shared" si="5"/>
        <v>0</v>
      </c>
      <c r="H14" s="18">
        <f t="shared" si="6"/>
        <v>0.16583747927031509</v>
      </c>
      <c r="I14" s="20"/>
      <c r="J14" s="23" t="s">
        <v>22</v>
      </c>
      <c r="K14" s="10">
        <f>SUM(K15:K35)</f>
        <v>2418</v>
      </c>
      <c r="L14" s="10">
        <f>SUM(L15:L35)</f>
        <v>2304</v>
      </c>
      <c r="M14" s="61">
        <f t="shared" si="7"/>
        <v>114</v>
      </c>
      <c r="N14" s="24"/>
      <c r="O14" s="13">
        <f t="shared" si="1"/>
        <v>50.638743455497384</v>
      </c>
      <c r="P14" s="13">
        <f t="shared" si="2"/>
        <v>55.22531160115053</v>
      </c>
      <c r="Q14" s="13">
        <f t="shared" si="3"/>
        <v>18.90547263681592</v>
      </c>
    </row>
    <row r="15" spans="1:17" ht="12.75">
      <c r="A15" s="14" t="s">
        <v>146</v>
      </c>
      <c r="B15" s="21">
        <v>1</v>
      </c>
      <c r="C15" s="21">
        <v>0</v>
      </c>
      <c r="D15" s="22">
        <f t="shared" si="0"/>
        <v>1</v>
      </c>
      <c r="E15" s="12"/>
      <c r="F15" s="18">
        <f t="shared" si="4"/>
        <v>0.020942408376963352</v>
      </c>
      <c r="G15" s="18">
        <f t="shared" si="5"/>
        <v>0</v>
      </c>
      <c r="H15" s="18">
        <f t="shared" si="6"/>
        <v>0.16583747927031509</v>
      </c>
      <c r="I15" s="20"/>
      <c r="J15" s="25" t="s">
        <v>23</v>
      </c>
      <c r="K15" s="21">
        <v>108</v>
      </c>
      <c r="L15" s="21">
        <v>88</v>
      </c>
      <c r="M15" s="60">
        <f t="shared" si="7"/>
        <v>20</v>
      </c>
      <c r="N15" s="28"/>
      <c r="O15" s="18">
        <f t="shared" si="1"/>
        <v>2.261780104712042</v>
      </c>
      <c r="P15" s="18">
        <f t="shared" si="2"/>
        <v>2.109300095877277</v>
      </c>
      <c r="Q15" s="18">
        <f t="shared" si="3"/>
        <v>3.316749585406302</v>
      </c>
    </row>
    <row r="16" spans="1:17" ht="12.75">
      <c r="A16" s="14" t="s">
        <v>24</v>
      </c>
      <c r="B16" s="21">
        <v>1</v>
      </c>
      <c r="C16" s="21">
        <v>1</v>
      </c>
      <c r="D16" s="22">
        <f t="shared" si="0"/>
        <v>0</v>
      </c>
      <c r="E16" s="12"/>
      <c r="F16" s="18">
        <f t="shared" si="4"/>
        <v>0.020942408376963352</v>
      </c>
      <c r="G16" s="18">
        <f t="shared" si="5"/>
        <v>0.023969319271332695</v>
      </c>
      <c r="H16" s="18">
        <f t="shared" si="6"/>
        <v>0</v>
      </c>
      <c r="I16" s="20"/>
      <c r="J16" s="14" t="s">
        <v>25</v>
      </c>
      <c r="K16" s="21">
        <v>436</v>
      </c>
      <c r="L16" s="21">
        <v>318</v>
      </c>
      <c r="M16" s="60">
        <f t="shared" si="7"/>
        <v>118</v>
      </c>
      <c r="N16" s="29"/>
      <c r="O16" s="18">
        <f t="shared" si="1"/>
        <v>9.13089005235602</v>
      </c>
      <c r="P16" s="18">
        <f t="shared" si="2"/>
        <v>7.622243528283796</v>
      </c>
      <c r="Q16" s="18">
        <f t="shared" si="3"/>
        <v>19.56882255389718</v>
      </c>
    </row>
    <row r="17" spans="1:17" ht="12.75">
      <c r="A17" s="30" t="s">
        <v>26</v>
      </c>
      <c r="B17" s="21">
        <v>3</v>
      </c>
      <c r="C17" s="21">
        <v>5</v>
      </c>
      <c r="D17" s="22">
        <f t="shared" si="0"/>
        <v>-2</v>
      </c>
      <c r="E17" s="12"/>
      <c r="F17" s="18">
        <f t="shared" si="4"/>
        <v>0.06282722513089005</v>
      </c>
      <c r="G17" s="18">
        <f t="shared" si="5"/>
        <v>0.11984659635666348</v>
      </c>
      <c r="H17" s="18">
        <f t="shared" si="6"/>
        <v>-0.33167495854063017</v>
      </c>
      <c r="I17" s="20"/>
      <c r="J17" s="14" t="s">
        <v>27</v>
      </c>
      <c r="K17" s="19">
        <v>282</v>
      </c>
      <c r="L17" s="19">
        <v>358</v>
      </c>
      <c r="M17" s="60">
        <f t="shared" si="7"/>
        <v>-76</v>
      </c>
      <c r="N17" s="29"/>
      <c r="O17" s="18">
        <f t="shared" si="1"/>
        <v>5.9057591623036645</v>
      </c>
      <c r="P17" s="18">
        <f t="shared" si="2"/>
        <v>8.581016299137104</v>
      </c>
      <c r="Q17" s="18">
        <f t="shared" si="3"/>
        <v>-12.603648424543946</v>
      </c>
    </row>
    <row r="18" spans="1:17" ht="12.75">
      <c r="A18" s="30" t="s">
        <v>28</v>
      </c>
      <c r="B18" s="21">
        <v>2</v>
      </c>
      <c r="C18" s="21">
        <v>2</v>
      </c>
      <c r="D18" s="22">
        <f t="shared" si="0"/>
        <v>0</v>
      </c>
      <c r="F18" s="18">
        <f t="shared" si="4"/>
        <v>0.041884816753926704</v>
      </c>
      <c r="G18" s="18">
        <f t="shared" si="5"/>
        <v>0.04793863854266539</v>
      </c>
      <c r="H18" s="18">
        <f t="shared" si="6"/>
        <v>0</v>
      </c>
      <c r="I18" s="20"/>
      <c r="J18" s="14" t="s">
        <v>29</v>
      </c>
      <c r="K18" s="21">
        <v>5</v>
      </c>
      <c r="L18" s="21">
        <v>6</v>
      </c>
      <c r="M18" s="60">
        <f t="shared" si="7"/>
        <v>-1</v>
      </c>
      <c r="N18" s="29"/>
      <c r="O18" s="18">
        <f t="shared" si="1"/>
        <v>0.10471204188481675</v>
      </c>
      <c r="P18" s="18">
        <f t="shared" si="2"/>
        <v>0.14381591562799617</v>
      </c>
      <c r="Q18" s="18">
        <f t="shared" si="3"/>
        <v>-0.16583747927031509</v>
      </c>
    </row>
    <row r="19" spans="1:17" ht="12.75">
      <c r="A19" s="14" t="s">
        <v>31</v>
      </c>
      <c r="B19" s="21">
        <v>0</v>
      </c>
      <c r="C19" s="21">
        <v>1</v>
      </c>
      <c r="D19" s="22">
        <f t="shared" si="0"/>
        <v>-1</v>
      </c>
      <c r="E19" s="12"/>
      <c r="F19" s="18">
        <f t="shared" si="4"/>
        <v>0</v>
      </c>
      <c r="G19" s="18">
        <f t="shared" si="5"/>
        <v>0.023969319271332695</v>
      </c>
      <c r="H19" s="18">
        <f t="shared" si="6"/>
        <v>-0.16583747927031509</v>
      </c>
      <c r="I19" s="20"/>
      <c r="J19" s="14" t="s">
        <v>30</v>
      </c>
      <c r="K19" s="21">
        <v>191</v>
      </c>
      <c r="L19" s="21">
        <v>114</v>
      </c>
      <c r="M19" s="60">
        <f t="shared" si="7"/>
        <v>77</v>
      </c>
      <c r="N19" s="29"/>
      <c r="O19" s="18">
        <f t="shared" si="1"/>
        <v>4</v>
      </c>
      <c r="P19" s="18">
        <f t="shared" si="2"/>
        <v>2.732502396931927</v>
      </c>
      <c r="Q19" s="18">
        <f t="shared" si="3"/>
        <v>12.769485903814262</v>
      </c>
    </row>
    <row r="20" spans="1:17" ht="12.75">
      <c r="A20" s="14" t="s">
        <v>33</v>
      </c>
      <c r="B20" s="21">
        <v>10</v>
      </c>
      <c r="C20" s="21">
        <v>5</v>
      </c>
      <c r="D20" s="22">
        <f t="shared" si="0"/>
        <v>5</v>
      </c>
      <c r="E20" s="12"/>
      <c r="F20" s="18">
        <f t="shared" si="4"/>
        <v>0.2094240837696335</v>
      </c>
      <c r="G20" s="18">
        <f t="shared" si="5"/>
        <v>0.11984659635666348</v>
      </c>
      <c r="H20" s="18">
        <f>D20*100/$M$81</f>
        <v>0.8291873963515755</v>
      </c>
      <c r="I20" s="20"/>
      <c r="J20" s="25" t="s">
        <v>32</v>
      </c>
      <c r="K20" s="21">
        <v>35</v>
      </c>
      <c r="L20" s="21">
        <v>62</v>
      </c>
      <c r="M20" s="60">
        <f t="shared" si="7"/>
        <v>-27</v>
      </c>
      <c r="N20" s="29"/>
      <c r="O20" s="18">
        <f t="shared" si="1"/>
        <v>0.7329842931937173</v>
      </c>
      <c r="P20" s="18">
        <f t="shared" si="2"/>
        <v>1.486097794822627</v>
      </c>
      <c r="Q20" s="18">
        <f t="shared" si="3"/>
        <v>-4.477611940298507</v>
      </c>
    </row>
    <row r="21" spans="1:18" ht="12.75">
      <c r="A21" s="23" t="s">
        <v>35</v>
      </c>
      <c r="B21" s="32">
        <f>SUM(B22:B49)</f>
        <v>319</v>
      </c>
      <c r="C21" s="32">
        <f>SUM(C22:C49)</f>
        <v>251</v>
      </c>
      <c r="D21" s="12">
        <f>B21-C21</f>
        <v>68</v>
      </c>
      <c r="E21" s="22"/>
      <c r="F21" s="13">
        <f t="shared" si="4"/>
        <v>6.680628272251309</v>
      </c>
      <c r="G21" s="13">
        <f t="shared" si="5"/>
        <v>6.0162991371045065</v>
      </c>
      <c r="H21" s="13">
        <f>D21*100/$M$81</f>
        <v>11.276948590381426</v>
      </c>
      <c r="I21" s="20"/>
      <c r="J21" s="25" t="s">
        <v>34</v>
      </c>
      <c r="K21" s="21">
        <v>39</v>
      </c>
      <c r="L21" s="21">
        <v>35</v>
      </c>
      <c r="M21" s="60">
        <f t="shared" si="7"/>
        <v>4</v>
      </c>
      <c r="N21" s="29"/>
      <c r="O21" s="18">
        <f t="shared" si="1"/>
        <v>0.8167539267015707</v>
      </c>
      <c r="P21" s="18">
        <f t="shared" si="2"/>
        <v>0.8389261744966443</v>
      </c>
      <c r="Q21" s="18">
        <f t="shared" si="3"/>
        <v>0.6633499170812603</v>
      </c>
      <c r="R21" s="31"/>
    </row>
    <row r="22" spans="1:17" ht="12.75">
      <c r="A22" s="14" t="s">
        <v>37</v>
      </c>
      <c r="B22" s="27">
        <v>4</v>
      </c>
      <c r="C22" s="27">
        <v>6</v>
      </c>
      <c r="D22" s="22">
        <f>B22-C22</f>
        <v>-2</v>
      </c>
      <c r="E22" s="11"/>
      <c r="F22" s="18">
        <f t="shared" si="4"/>
        <v>0.08376963350785341</v>
      </c>
      <c r="G22" s="18">
        <f t="shared" si="5"/>
        <v>0.14381591562799617</v>
      </c>
      <c r="H22" s="18">
        <f aca="true" t="shared" si="8" ref="H22:H81">D22*100/$M$81</f>
        <v>-0.33167495854063017</v>
      </c>
      <c r="I22" s="20"/>
      <c r="J22" s="25" t="s">
        <v>36</v>
      </c>
      <c r="K22" s="21">
        <v>29</v>
      </c>
      <c r="L22" s="21">
        <v>25</v>
      </c>
      <c r="M22" s="60">
        <f t="shared" si="7"/>
        <v>4</v>
      </c>
      <c r="N22" s="29"/>
      <c r="O22" s="18">
        <f t="shared" si="1"/>
        <v>0.6073298429319371</v>
      </c>
      <c r="P22" s="18">
        <f t="shared" si="2"/>
        <v>0.5992329817833174</v>
      </c>
      <c r="Q22" s="18">
        <f t="shared" si="3"/>
        <v>0.6633499170812603</v>
      </c>
    </row>
    <row r="23" spans="1:17" ht="12.75">
      <c r="A23" s="14" t="s">
        <v>39</v>
      </c>
      <c r="B23" s="21">
        <v>0</v>
      </c>
      <c r="C23" s="21">
        <v>4</v>
      </c>
      <c r="D23" s="17">
        <f t="shared" si="0"/>
        <v>-4</v>
      </c>
      <c r="E23" s="33"/>
      <c r="F23" s="18">
        <f t="shared" si="4"/>
        <v>0</v>
      </c>
      <c r="G23" s="18">
        <f t="shared" si="5"/>
        <v>0.09587727708533078</v>
      </c>
      <c r="H23" s="18">
        <f t="shared" si="8"/>
        <v>-0.6633499170812603</v>
      </c>
      <c r="I23" s="20"/>
      <c r="J23" s="25" t="s">
        <v>38</v>
      </c>
      <c r="K23" s="21">
        <v>65</v>
      </c>
      <c r="L23" s="21">
        <v>69</v>
      </c>
      <c r="M23" s="60">
        <f t="shared" si="7"/>
        <v>-4</v>
      </c>
      <c r="N23" s="29"/>
      <c r="O23" s="18">
        <f t="shared" si="1"/>
        <v>1.361256544502618</v>
      </c>
      <c r="P23" s="18">
        <f t="shared" si="2"/>
        <v>1.653883029721956</v>
      </c>
      <c r="Q23" s="18">
        <f t="shared" si="3"/>
        <v>-0.6633499170812603</v>
      </c>
    </row>
    <row r="24" spans="1:17" ht="12.75">
      <c r="A24" s="14" t="s">
        <v>41</v>
      </c>
      <c r="B24" s="21">
        <v>28</v>
      </c>
      <c r="C24" s="21">
        <v>33</v>
      </c>
      <c r="D24" s="17">
        <f t="shared" si="0"/>
        <v>-5</v>
      </c>
      <c r="E24" s="33"/>
      <c r="F24" s="18">
        <f t="shared" si="4"/>
        <v>0.5863874345549738</v>
      </c>
      <c r="G24" s="18">
        <f t="shared" si="5"/>
        <v>0.7909875359539789</v>
      </c>
      <c r="H24" s="18">
        <f t="shared" si="8"/>
        <v>-0.8291873963515755</v>
      </c>
      <c r="I24" s="20"/>
      <c r="J24" s="25" t="s">
        <v>40</v>
      </c>
      <c r="K24" s="21">
        <v>0</v>
      </c>
      <c r="L24" s="21">
        <v>2</v>
      </c>
      <c r="M24" s="60">
        <f t="shared" si="7"/>
        <v>-2</v>
      </c>
      <c r="N24" s="29"/>
      <c r="O24" s="18">
        <f t="shared" si="1"/>
        <v>0</v>
      </c>
      <c r="P24" s="18">
        <f t="shared" si="2"/>
        <v>0.04793863854266539</v>
      </c>
      <c r="Q24" s="18">
        <f t="shared" si="3"/>
        <v>-0.33167495854063017</v>
      </c>
    </row>
    <row r="25" spans="1:17" ht="12.75">
      <c r="A25" s="25" t="s">
        <v>43</v>
      </c>
      <c r="B25" s="21">
        <v>5</v>
      </c>
      <c r="C25" s="21">
        <v>0</v>
      </c>
      <c r="D25" s="17">
        <f t="shared" si="0"/>
        <v>5</v>
      </c>
      <c r="E25" s="17"/>
      <c r="F25" s="18">
        <f t="shared" si="4"/>
        <v>0.10471204188481675</v>
      </c>
      <c r="G25" s="18">
        <f t="shared" si="5"/>
        <v>0</v>
      </c>
      <c r="H25" s="18">
        <f t="shared" si="8"/>
        <v>0.8291873963515755</v>
      </c>
      <c r="I25" s="20"/>
      <c r="J25" s="25" t="s">
        <v>42</v>
      </c>
      <c r="K25" s="21">
        <v>106</v>
      </c>
      <c r="L25" s="21">
        <v>79</v>
      </c>
      <c r="M25" s="60">
        <f t="shared" si="7"/>
        <v>27</v>
      </c>
      <c r="N25" s="29"/>
      <c r="O25" s="18">
        <f t="shared" si="1"/>
        <v>2.2198952879581153</v>
      </c>
      <c r="P25" s="18">
        <f t="shared" si="2"/>
        <v>1.8935762224352828</v>
      </c>
      <c r="Q25" s="18">
        <f t="shared" si="3"/>
        <v>4.477611940298507</v>
      </c>
    </row>
    <row r="26" spans="1:17" ht="12.75">
      <c r="A26" s="25" t="s">
        <v>45</v>
      </c>
      <c r="B26" s="21">
        <v>0</v>
      </c>
      <c r="C26" s="21">
        <v>1</v>
      </c>
      <c r="D26" s="34">
        <f t="shared" si="0"/>
        <v>-1</v>
      </c>
      <c r="E26" s="29"/>
      <c r="F26" s="18">
        <f t="shared" si="4"/>
        <v>0</v>
      </c>
      <c r="G26" s="18">
        <f t="shared" si="5"/>
        <v>0.023969319271332695</v>
      </c>
      <c r="H26" s="18">
        <f t="shared" si="8"/>
        <v>-0.16583747927031509</v>
      </c>
      <c r="I26" s="20"/>
      <c r="J26" s="25" t="s">
        <v>44</v>
      </c>
      <c r="K26" s="21">
        <v>110</v>
      </c>
      <c r="L26" s="21">
        <v>103</v>
      </c>
      <c r="M26" s="60">
        <f t="shared" si="7"/>
        <v>7</v>
      </c>
      <c r="N26" s="33"/>
      <c r="O26" s="18">
        <f>K26*100/$K$81</f>
        <v>2.303664921465969</v>
      </c>
      <c r="P26" s="18">
        <f t="shared" si="2"/>
        <v>2.4688398849472675</v>
      </c>
      <c r="Q26" s="18">
        <f t="shared" si="3"/>
        <v>1.1608623548922057</v>
      </c>
    </row>
    <row r="27" spans="1:17" ht="12.75">
      <c r="A27" s="25" t="s">
        <v>47</v>
      </c>
      <c r="B27" s="21">
        <v>2</v>
      </c>
      <c r="C27" s="21">
        <v>1</v>
      </c>
      <c r="D27" s="34">
        <f t="shared" si="0"/>
        <v>1</v>
      </c>
      <c r="E27" s="29"/>
      <c r="F27" s="18">
        <f t="shared" si="4"/>
        <v>0.041884816753926704</v>
      </c>
      <c r="G27" s="18">
        <f t="shared" si="5"/>
        <v>0.023969319271332695</v>
      </c>
      <c r="H27" s="18">
        <f t="shared" si="8"/>
        <v>0.16583747927031509</v>
      </c>
      <c r="I27" s="20"/>
      <c r="J27" s="25" t="s">
        <v>46</v>
      </c>
      <c r="K27" s="21">
        <v>103</v>
      </c>
      <c r="L27" s="21">
        <v>109</v>
      </c>
      <c r="M27" s="60">
        <f t="shared" si="7"/>
        <v>-6</v>
      </c>
      <c r="N27" s="33"/>
      <c r="O27" s="18">
        <f t="shared" si="1"/>
        <v>2.157068062827225</v>
      </c>
      <c r="P27" s="18">
        <f t="shared" si="2"/>
        <v>2.6126558005752636</v>
      </c>
      <c r="Q27" s="18">
        <f t="shared" si="3"/>
        <v>-0.9950248756218906</v>
      </c>
    </row>
    <row r="28" spans="1:17" ht="12.75">
      <c r="A28" s="35" t="s">
        <v>49</v>
      </c>
      <c r="B28" s="21">
        <v>75</v>
      </c>
      <c r="C28" s="21">
        <v>35</v>
      </c>
      <c r="D28" s="34">
        <f t="shared" si="0"/>
        <v>40</v>
      </c>
      <c r="E28" s="29"/>
      <c r="F28" s="18">
        <f t="shared" si="4"/>
        <v>1.5706806282722514</v>
      </c>
      <c r="G28" s="18">
        <f t="shared" si="5"/>
        <v>0.8389261744966443</v>
      </c>
      <c r="H28" s="18">
        <f t="shared" si="8"/>
        <v>6.633499170812604</v>
      </c>
      <c r="I28" s="20"/>
      <c r="J28" s="25" t="s">
        <v>48</v>
      </c>
      <c r="K28" s="21">
        <v>21</v>
      </c>
      <c r="L28" s="21">
        <v>28</v>
      </c>
      <c r="M28" s="60">
        <f t="shared" si="7"/>
        <v>-7</v>
      </c>
      <c r="N28" s="28"/>
      <c r="O28" s="18">
        <f t="shared" si="1"/>
        <v>0.4397905759162304</v>
      </c>
      <c r="P28" s="18">
        <f t="shared" si="2"/>
        <v>0.6711409395973155</v>
      </c>
      <c r="Q28" s="18">
        <f t="shared" si="3"/>
        <v>-1.1608623548922057</v>
      </c>
    </row>
    <row r="29" spans="1:17" ht="12.75">
      <c r="A29" s="25" t="s">
        <v>51</v>
      </c>
      <c r="B29" s="26">
        <v>9</v>
      </c>
      <c r="C29" s="26">
        <v>6</v>
      </c>
      <c r="D29" s="34">
        <f t="shared" si="0"/>
        <v>3</v>
      </c>
      <c r="E29" s="29"/>
      <c r="F29" s="18">
        <f t="shared" si="4"/>
        <v>0.18848167539267016</v>
      </c>
      <c r="G29" s="18">
        <f t="shared" si="5"/>
        <v>0.14381591562799617</v>
      </c>
      <c r="H29" s="18">
        <f t="shared" si="8"/>
        <v>0.4975124378109453</v>
      </c>
      <c r="I29" s="20"/>
      <c r="J29" s="25" t="s">
        <v>50</v>
      </c>
      <c r="K29" s="21">
        <v>216</v>
      </c>
      <c r="L29" s="21">
        <v>186</v>
      </c>
      <c r="M29" s="60">
        <f t="shared" si="7"/>
        <v>30</v>
      </c>
      <c r="N29" s="33"/>
      <c r="O29" s="18">
        <f t="shared" si="1"/>
        <v>4.523560209424084</v>
      </c>
      <c r="P29" s="18">
        <f t="shared" si="2"/>
        <v>4.458293384467881</v>
      </c>
      <c r="Q29" s="18">
        <f t="shared" si="3"/>
        <v>4.975124378109452</v>
      </c>
    </row>
    <row r="30" spans="1:17" ht="12.75">
      <c r="A30" s="25" t="s">
        <v>53</v>
      </c>
      <c r="B30" s="21">
        <v>11</v>
      </c>
      <c r="C30" s="21">
        <v>8</v>
      </c>
      <c r="D30" s="34">
        <f t="shared" si="0"/>
        <v>3</v>
      </c>
      <c r="F30" s="18">
        <f t="shared" si="4"/>
        <v>0.23036649214659685</v>
      </c>
      <c r="G30" s="18">
        <f t="shared" si="5"/>
        <v>0.19175455417066156</v>
      </c>
      <c r="H30" s="18">
        <f t="shared" si="8"/>
        <v>0.4975124378109453</v>
      </c>
      <c r="I30" s="20"/>
      <c r="J30" s="25" t="s">
        <v>52</v>
      </c>
      <c r="K30" s="21">
        <v>70</v>
      </c>
      <c r="L30" s="21">
        <v>39</v>
      </c>
      <c r="M30" s="60">
        <f t="shared" si="7"/>
        <v>31</v>
      </c>
      <c r="N30" s="27"/>
      <c r="O30" s="18">
        <f t="shared" si="1"/>
        <v>1.4659685863874345</v>
      </c>
      <c r="P30" s="18">
        <f t="shared" si="2"/>
        <v>0.9348034515819751</v>
      </c>
      <c r="Q30" s="18">
        <f t="shared" si="3"/>
        <v>5.140961857379768</v>
      </c>
    </row>
    <row r="31" spans="1:17" ht="12.75">
      <c r="A31" s="25" t="s">
        <v>55</v>
      </c>
      <c r="B31" s="21">
        <v>7</v>
      </c>
      <c r="C31" s="21">
        <v>18</v>
      </c>
      <c r="D31" s="34">
        <f t="shared" si="0"/>
        <v>-11</v>
      </c>
      <c r="E31" s="24"/>
      <c r="F31" s="18">
        <f t="shared" si="4"/>
        <v>0.14659685863874344</v>
      </c>
      <c r="G31" s="18">
        <f t="shared" si="5"/>
        <v>0.4314477468839885</v>
      </c>
      <c r="H31" s="18">
        <f t="shared" si="8"/>
        <v>-1.824212271973466</v>
      </c>
      <c r="I31" s="20"/>
      <c r="J31" s="25" t="s">
        <v>54</v>
      </c>
      <c r="K31" s="21">
        <v>69</v>
      </c>
      <c r="L31" s="21">
        <v>84</v>
      </c>
      <c r="M31" s="60">
        <f t="shared" si="7"/>
        <v>-15</v>
      </c>
      <c r="N31" s="33"/>
      <c r="O31" s="18">
        <f t="shared" si="1"/>
        <v>1.4450261780104712</v>
      </c>
      <c r="P31" s="18">
        <f t="shared" si="2"/>
        <v>2.0134228187919465</v>
      </c>
      <c r="Q31" s="18">
        <f t="shared" si="3"/>
        <v>-2.487562189054726</v>
      </c>
    </row>
    <row r="32" spans="1:17" ht="12.75">
      <c r="A32" s="25" t="s">
        <v>57</v>
      </c>
      <c r="B32" s="21">
        <v>7</v>
      </c>
      <c r="C32" s="21">
        <v>4</v>
      </c>
      <c r="D32" s="34">
        <f t="shared" si="0"/>
        <v>3</v>
      </c>
      <c r="E32" s="33"/>
      <c r="F32" s="18">
        <f t="shared" si="4"/>
        <v>0.14659685863874344</v>
      </c>
      <c r="G32" s="18">
        <f t="shared" si="5"/>
        <v>0.09587727708533078</v>
      </c>
      <c r="H32" s="18">
        <f t="shared" si="8"/>
        <v>0.4975124378109453</v>
      </c>
      <c r="I32" s="20"/>
      <c r="J32" s="25" t="s">
        <v>56</v>
      </c>
      <c r="K32" s="21">
        <v>484</v>
      </c>
      <c r="L32" s="21">
        <v>552</v>
      </c>
      <c r="M32" s="60">
        <f>K32-L32</f>
        <v>-68</v>
      </c>
      <c r="N32" s="33"/>
      <c r="O32" s="18">
        <f t="shared" si="1"/>
        <v>10.136125654450261</v>
      </c>
      <c r="P32" s="18">
        <f t="shared" si="2"/>
        <v>13.231064237775648</v>
      </c>
      <c r="Q32" s="18">
        <f t="shared" si="3"/>
        <v>-11.276948590381426</v>
      </c>
    </row>
    <row r="33" spans="1:17" ht="12.75">
      <c r="A33" s="25" t="s">
        <v>59</v>
      </c>
      <c r="B33" s="21">
        <v>8</v>
      </c>
      <c r="C33" s="21">
        <v>5</v>
      </c>
      <c r="D33" s="34">
        <f t="shared" si="0"/>
        <v>3</v>
      </c>
      <c r="E33" s="17"/>
      <c r="F33" s="18">
        <f t="shared" si="4"/>
        <v>0.16753926701570682</v>
      </c>
      <c r="G33" s="18">
        <f t="shared" si="5"/>
        <v>0.11984659635666348</v>
      </c>
      <c r="H33" s="18">
        <f t="shared" si="8"/>
        <v>0.4975124378109453</v>
      </c>
      <c r="I33" s="20"/>
      <c r="J33" s="25" t="s">
        <v>58</v>
      </c>
      <c r="K33" s="19">
        <v>3</v>
      </c>
      <c r="L33" s="19">
        <v>2</v>
      </c>
      <c r="M33" s="60">
        <f t="shared" si="7"/>
        <v>1</v>
      </c>
      <c r="N33" s="33"/>
      <c r="O33" s="18">
        <f t="shared" si="1"/>
        <v>0.06282722513089005</v>
      </c>
      <c r="P33" s="18">
        <f t="shared" si="2"/>
        <v>0.04793863854266539</v>
      </c>
      <c r="Q33" s="18">
        <f t="shared" si="3"/>
        <v>0.16583747927031509</v>
      </c>
    </row>
    <row r="34" spans="1:17" ht="12.75">
      <c r="A34" s="35" t="s">
        <v>61</v>
      </c>
      <c r="B34" s="21">
        <v>11</v>
      </c>
      <c r="C34" s="21">
        <v>8</v>
      </c>
      <c r="D34" s="34">
        <f t="shared" si="0"/>
        <v>3</v>
      </c>
      <c r="E34" s="33"/>
      <c r="F34" s="18">
        <f t="shared" si="4"/>
        <v>0.23036649214659685</v>
      </c>
      <c r="G34" s="18">
        <f t="shared" si="5"/>
        <v>0.19175455417066156</v>
      </c>
      <c r="H34" s="18">
        <f t="shared" si="8"/>
        <v>0.4975124378109453</v>
      </c>
      <c r="I34" s="20"/>
      <c r="J34" s="25" t="s">
        <v>60</v>
      </c>
      <c r="K34" s="21">
        <v>31</v>
      </c>
      <c r="L34" s="21">
        <v>34</v>
      </c>
      <c r="M34" s="60">
        <f t="shared" si="7"/>
        <v>-3</v>
      </c>
      <c r="N34" s="33"/>
      <c r="O34" s="18">
        <f t="shared" si="1"/>
        <v>0.6492146596858639</v>
      </c>
      <c r="P34" s="18">
        <f t="shared" si="2"/>
        <v>0.8149568552253116</v>
      </c>
      <c r="Q34" s="18">
        <f t="shared" si="3"/>
        <v>-0.4975124378109453</v>
      </c>
    </row>
    <row r="35" spans="1:17" ht="12.75">
      <c r="A35" s="25" t="s">
        <v>63</v>
      </c>
      <c r="B35" s="26">
        <v>2</v>
      </c>
      <c r="C35" s="26">
        <v>1</v>
      </c>
      <c r="D35" s="34">
        <f t="shared" si="0"/>
        <v>1</v>
      </c>
      <c r="E35" s="28"/>
      <c r="F35" s="18">
        <f t="shared" si="4"/>
        <v>0.041884816753926704</v>
      </c>
      <c r="G35" s="18">
        <f t="shared" si="5"/>
        <v>0.023969319271332695</v>
      </c>
      <c r="H35" s="18">
        <f t="shared" si="8"/>
        <v>0.16583747927031509</v>
      </c>
      <c r="I35" s="20"/>
      <c r="J35" s="25" t="s">
        <v>62</v>
      </c>
      <c r="K35" s="19">
        <v>15</v>
      </c>
      <c r="L35" s="19">
        <v>11</v>
      </c>
      <c r="M35" s="60">
        <f t="shared" si="7"/>
        <v>4</v>
      </c>
      <c r="N35" s="33"/>
      <c r="O35" s="18">
        <f t="shared" si="1"/>
        <v>0.31413612565445026</v>
      </c>
      <c r="P35" s="18">
        <f t="shared" si="2"/>
        <v>0.2636625119846596</v>
      </c>
      <c r="Q35" s="18">
        <f t="shared" si="3"/>
        <v>0.6633499170812603</v>
      </c>
    </row>
    <row r="36" spans="1:17" ht="12.75">
      <c r="A36" s="25" t="s">
        <v>65</v>
      </c>
      <c r="B36" s="21">
        <v>0</v>
      </c>
      <c r="C36" s="21">
        <v>3</v>
      </c>
      <c r="D36" s="34">
        <f t="shared" si="0"/>
        <v>-3</v>
      </c>
      <c r="E36" s="33"/>
      <c r="F36" s="18">
        <f t="shared" si="4"/>
        <v>0</v>
      </c>
      <c r="G36" s="18">
        <f t="shared" si="5"/>
        <v>0.07190795781399809</v>
      </c>
      <c r="H36" s="18">
        <f t="shared" si="8"/>
        <v>-0.4975124378109453</v>
      </c>
      <c r="I36" s="20"/>
      <c r="J36" s="23" t="s">
        <v>64</v>
      </c>
      <c r="K36" s="10">
        <f>SUM(K37:K70)</f>
        <v>278</v>
      </c>
      <c r="L36" s="10">
        <f>SUM(L37:L70)</f>
        <v>284</v>
      </c>
      <c r="M36" s="61">
        <f t="shared" si="7"/>
        <v>-6</v>
      </c>
      <c r="N36" s="12"/>
      <c r="O36" s="13">
        <f t="shared" si="1"/>
        <v>5.821989528795812</v>
      </c>
      <c r="P36" s="13">
        <f t="shared" si="2"/>
        <v>6.807286673058485</v>
      </c>
      <c r="Q36" s="13">
        <f t="shared" si="3"/>
        <v>-0.9950248756218906</v>
      </c>
    </row>
    <row r="37" spans="1:18" ht="12.75">
      <c r="A37" s="25" t="s">
        <v>66</v>
      </c>
      <c r="B37" s="21">
        <v>8</v>
      </c>
      <c r="C37" s="21">
        <v>2</v>
      </c>
      <c r="D37" s="34">
        <f t="shared" si="0"/>
        <v>6</v>
      </c>
      <c r="E37" s="33"/>
      <c r="F37" s="18">
        <f t="shared" si="4"/>
        <v>0.16753926701570682</v>
      </c>
      <c r="G37" s="18">
        <f t="shared" si="5"/>
        <v>0.04793863854266539</v>
      </c>
      <c r="H37" s="18">
        <f t="shared" si="8"/>
        <v>0.9950248756218906</v>
      </c>
      <c r="I37" s="20"/>
      <c r="J37" s="14" t="s">
        <v>150</v>
      </c>
      <c r="K37" s="21">
        <v>3</v>
      </c>
      <c r="L37" s="21">
        <v>14</v>
      </c>
      <c r="M37" s="60">
        <f t="shared" si="7"/>
        <v>-11</v>
      </c>
      <c r="N37" s="36"/>
      <c r="O37" s="18">
        <f t="shared" si="1"/>
        <v>0.06282722513089005</v>
      </c>
      <c r="P37" s="18">
        <f t="shared" si="2"/>
        <v>0.33557046979865773</v>
      </c>
      <c r="Q37" s="18">
        <f t="shared" si="3"/>
        <v>-1.824212271973466</v>
      </c>
      <c r="R37" s="14"/>
    </row>
    <row r="38" spans="1:18" ht="12.75">
      <c r="A38" s="35" t="s">
        <v>149</v>
      </c>
      <c r="B38" s="21">
        <v>28</v>
      </c>
      <c r="C38" s="21">
        <v>25</v>
      </c>
      <c r="D38" s="34">
        <f t="shared" si="0"/>
        <v>3</v>
      </c>
      <c r="E38" s="24"/>
      <c r="F38" s="18">
        <f t="shared" si="4"/>
        <v>0.5863874345549738</v>
      </c>
      <c r="G38" s="18">
        <f t="shared" si="5"/>
        <v>0.5992329817833174</v>
      </c>
      <c r="H38" s="18">
        <f t="shared" si="8"/>
        <v>0.4975124378109453</v>
      </c>
      <c r="I38" s="20"/>
      <c r="J38" s="14" t="s">
        <v>67</v>
      </c>
      <c r="K38" s="21">
        <v>5</v>
      </c>
      <c r="L38" s="21">
        <v>1</v>
      </c>
      <c r="M38" s="60">
        <f t="shared" si="7"/>
        <v>4</v>
      </c>
      <c r="N38" s="36"/>
      <c r="O38" s="18">
        <f t="shared" si="1"/>
        <v>0.10471204188481675</v>
      </c>
      <c r="P38" s="18">
        <f t="shared" si="2"/>
        <v>0.023969319271332695</v>
      </c>
      <c r="Q38" s="18">
        <f t="shared" si="3"/>
        <v>0.6633499170812603</v>
      </c>
      <c r="R38" s="14"/>
    </row>
    <row r="39" spans="1:18" ht="12.75">
      <c r="A39" s="25" t="s">
        <v>68</v>
      </c>
      <c r="B39" s="21">
        <v>10</v>
      </c>
      <c r="C39" s="21">
        <v>3</v>
      </c>
      <c r="D39" s="34">
        <f t="shared" si="0"/>
        <v>7</v>
      </c>
      <c r="E39" s="33"/>
      <c r="F39" s="18">
        <f t="shared" si="4"/>
        <v>0.2094240837696335</v>
      </c>
      <c r="G39" s="18">
        <f t="shared" si="5"/>
        <v>0.07190795781399809</v>
      </c>
      <c r="H39" s="18">
        <f>D39*100/$M$81</f>
        <v>1.1608623548922057</v>
      </c>
      <c r="I39" s="20"/>
      <c r="J39" s="14" t="s">
        <v>69</v>
      </c>
      <c r="K39" s="19">
        <v>20</v>
      </c>
      <c r="L39" s="19">
        <v>25</v>
      </c>
      <c r="M39" s="60">
        <f t="shared" si="7"/>
        <v>-5</v>
      </c>
      <c r="N39" s="36"/>
      <c r="O39" s="18">
        <f t="shared" si="1"/>
        <v>0.418848167539267</v>
      </c>
      <c r="P39" s="18">
        <f t="shared" si="2"/>
        <v>0.5992329817833174</v>
      </c>
      <c r="Q39" s="18">
        <f t="shared" si="3"/>
        <v>-0.8291873963515755</v>
      </c>
      <c r="R39" s="14"/>
    </row>
    <row r="40" spans="1:18" ht="12.75">
      <c r="A40" s="25" t="s">
        <v>70</v>
      </c>
      <c r="B40" s="21">
        <v>20</v>
      </c>
      <c r="C40" s="21">
        <v>29</v>
      </c>
      <c r="D40" s="34">
        <f t="shared" si="0"/>
        <v>-9</v>
      </c>
      <c r="E40" s="33"/>
      <c r="F40" s="18">
        <f t="shared" si="4"/>
        <v>0.418848167539267</v>
      </c>
      <c r="G40" s="18">
        <f t="shared" si="5"/>
        <v>0.6951102588686481</v>
      </c>
      <c r="H40" s="18">
        <f t="shared" si="8"/>
        <v>-1.492537313432836</v>
      </c>
      <c r="I40" s="20"/>
      <c r="J40" s="14" t="s">
        <v>71</v>
      </c>
      <c r="K40" s="21">
        <v>16</v>
      </c>
      <c r="L40" s="21">
        <v>11</v>
      </c>
      <c r="M40" s="60">
        <f t="shared" si="7"/>
        <v>5</v>
      </c>
      <c r="N40" s="36"/>
      <c r="O40" s="18">
        <f t="shared" si="1"/>
        <v>0.33507853403141363</v>
      </c>
      <c r="P40" s="18">
        <f t="shared" si="2"/>
        <v>0.2636625119846596</v>
      </c>
      <c r="Q40" s="18">
        <f t="shared" si="3"/>
        <v>0.8291873963515755</v>
      </c>
      <c r="R40" s="14"/>
    </row>
    <row r="41" spans="1:18" ht="12.75">
      <c r="A41" s="25" t="s">
        <v>72</v>
      </c>
      <c r="B41" s="21">
        <v>1</v>
      </c>
      <c r="C41" s="21">
        <v>1</v>
      </c>
      <c r="D41" s="34">
        <f t="shared" si="0"/>
        <v>0</v>
      </c>
      <c r="E41" s="28"/>
      <c r="F41" s="18">
        <f t="shared" si="4"/>
        <v>0.020942408376963352</v>
      </c>
      <c r="G41" s="18">
        <f t="shared" si="5"/>
        <v>0.023969319271332695</v>
      </c>
      <c r="H41" s="18">
        <f t="shared" si="8"/>
        <v>0</v>
      </c>
      <c r="I41" s="20"/>
      <c r="J41" s="14" t="s">
        <v>148</v>
      </c>
      <c r="K41" s="21">
        <v>1</v>
      </c>
      <c r="L41" s="21">
        <v>3</v>
      </c>
      <c r="M41" s="60">
        <f t="shared" si="7"/>
        <v>-2</v>
      </c>
      <c r="N41" s="22"/>
      <c r="O41" s="18">
        <f t="shared" si="1"/>
        <v>0.020942408376963352</v>
      </c>
      <c r="P41" s="18">
        <f t="shared" si="2"/>
        <v>0.07190795781399809</v>
      </c>
      <c r="Q41" s="18">
        <f t="shared" si="3"/>
        <v>-0.33167495854063017</v>
      </c>
      <c r="R41" s="14"/>
    </row>
    <row r="42" spans="1:18" ht="12.75">
      <c r="A42" s="25" t="s">
        <v>74</v>
      </c>
      <c r="B42" s="21">
        <v>17</v>
      </c>
      <c r="C42" s="21">
        <v>10</v>
      </c>
      <c r="D42" s="34">
        <f t="shared" si="0"/>
        <v>7</v>
      </c>
      <c r="E42" s="25"/>
      <c r="F42" s="18">
        <f t="shared" si="4"/>
        <v>0.35602094240837695</v>
      </c>
      <c r="G42" s="18">
        <f t="shared" si="5"/>
        <v>0.23969319271332695</v>
      </c>
      <c r="H42" s="18">
        <f t="shared" si="8"/>
        <v>1.1608623548922057</v>
      </c>
      <c r="I42" s="20"/>
      <c r="J42" s="14" t="s">
        <v>73</v>
      </c>
      <c r="K42" s="21">
        <v>8</v>
      </c>
      <c r="L42" s="21">
        <v>8</v>
      </c>
      <c r="M42" s="60">
        <f t="shared" si="7"/>
        <v>0</v>
      </c>
      <c r="N42" s="33"/>
      <c r="O42" s="18">
        <f>K42*100/$K$81</f>
        <v>0.16753926701570682</v>
      </c>
      <c r="P42" s="18">
        <f t="shared" si="2"/>
        <v>0.19175455417066156</v>
      </c>
      <c r="Q42" s="18">
        <f t="shared" si="3"/>
        <v>0</v>
      </c>
      <c r="R42" s="14"/>
    </row>
    <row r="43" spans="1:18" ht="12.75">
      <c r="A43" s="25" t="s">
        <v>76</v>
      </c>
      <c r="B43" s="21">
        <v>9</v>
      </c>
      <c r="C43" s="21">
        <v>15</v>
      </c>
      <c r="D43" s="34">
        <f t="shared" si="0"/>
        <v>-6</v>
      </c>
      <c r="E43" s="25"/>
      <c r="F43" s="18">
        <f t="shared" si="4"/>
        <v>0.18848167539267016</v>
      </c>
      <c r="G43" s="18">
        <f t="shared" si="5"/>
        <v>0.3595397890699904</v>
      </c>
      <c r="H43" s="18">
        <f t="shared" si="8"/>
        <v>-0.9950248756218906</v>
      </c>
      <c r="I43" s="20"/>
      <c r="J43" s="14" t="s">
        <v>75</v>
      </c>
      <c r="K43" s="21">
        <v>0</v>
      </c>
      <c r="L43" s="21">
        <v>1</v>
      </c>
      <c r="M43" s="60">
        <f t="shared" si="7"/>
        <v>-1</v>
      </c>
      <c r="N43" s="33"/>
      <c r="O43" s="18">
        <f t="shared" si="1"/>
        <v>0</v>
      </c>
      <c r="P43" s="18">
        <f t="shared" si="2"/>
        <v>0.023969319271332695</v>
      </c>
      <c r="Q43" s="18">
        <f t="shared" si="3"/>
        <v>-0.16583747927031509</v>
      </c>
      <c r="R43" s="14"/>
    </row>
    <row r="44" spans="1:18" ht="12.75">
      <c r="A44" s="25" t="s">
        <v>78</v>
      </c>
      <c r="B44" s="21">
        <v>3</v>
      </c>
      <c r="C44" s="21">
        <v>3</v>
      </c>
      <c r="D44" s="34">
        <f t="shared" si="0"/>
        <v>0</v>
      </c>
      <c r="E44" s="25"/>
      <c r="F44" s="18">
        <f t="shared" si="4"/>
        <v>0.06282722513089005</v>
      </c>
      <c r="G44" s="18">
        <f t="shared" si="5"/>
        <v>0.07190795781399809</v>
      </c>
      <c r="H44" s="18">
        <f t="shared" si="8"/>
        <v>0</v>
      </c>
      <c r="I44" s="20"/>
      <c r="J44" s="14" t="s">
        <v>77</v>
      </c>
      <c r="K44" s="21">
        <v>7</v>
      </c>
      <c r="L44" s="21">
        <v>2</v>
      </c>
      <c r="M44" s="60">
        <f t="shared" si="7"/>
        <v>5</v>
      </c>
      <c r="N44" s="33"/>
      <c r="O44" s="18">
        <f t="shared" si="1"/>
        <v>0.14659685863874344</v>
      </c>
      <c r="P44" s="18">
        <f t="shared" si="2"/>
        <v>0.04793863854266539</v>
      </c>
      <c r="Q44" s="18">
        <f t="shared" si="3"/>
        <v>0.8291873963515755</v>
      </c>
      <c r="R44" s="14"/>
    </row>
    <row r="45" spans="1:18" ht="12.75">
      <c r="A45" s="25" t="s">
        <v>79</v>
      </c>
      <c r="B45" s="21">
        <v>19</v>
      </c>
      <c r="C45" s="21">
        <v>11</v>
      </c>
      <c r="D45" s="34">
        <f t="shared" si="0"/>
        <v>8</v>
      </c>
      <c r="E45" s="25"/>
      <c r="F45" s="18">
        <f t="shared" si="4"/>
        <v>0.39790575916230364</v>
      </c>
      <c r="G45" s="18">
        <f t="shared" si="5"/>
        <v>0.2636625119846596</v>
      </c>
      <c r="H45" s="18">
        <f t="shared" si="8"/>
        <v>1.3266998341625207</v>
      </c>
      <c r="I45" s="20"/>
      <c r="J45" s="14" t="s">
        <v>152</v>
      </c>
      <c r="K45" s="21">
        <v>9</v>
      </c>
      <c r="L45" s="21">
        <v>13</v>
      </c>
      <c r="M45" s="60">
        <f t="shared" si="7"/>
        <v>-4</v>
      </c>
      <c r="N45" s="33"/>
      <c r="O45" s="18">
        <f t="shared" si="1"/>
        <v>0.18848167539267016</v>
      </c>
      <c r="P45" s="18">
        <f t="shared" si="2"/>
        <v>0.311601150527325</v>
      </c>
      <c r="Q45" s="18">
        <f t="shared" si="3"/>
        <v>-0.6633499170812603</v>
      </c>
      <c r="R45" s="14"/>
    </row>
    <row r="46" spans="1:18" ht="12.75">
      <c r="A46" s="25" t="s">
        <v>80</v>
      </c>
      <c r="B46" s="21">
        <v>0</v>
      </c>
      <c r="C46" s="21">
        <v>1</v>
      </c>
      <c r="D46" s="34">
        <f t="shared" si="0"/>
        <v>-1</v>
      </c>
      <c r="E46" s="25"/>
      <c r="F46" s="18">
        <f t="shared" si="4"/>
        <v>0</v>
      </c>
      <c r="G46" s="18">
        <f t="shared" si="5"/>
        <v>0.023969319271332695</v>
      </c>
      <c r="H46" s="18">
        <f t="shared" si="8"/>
        <v>-0.16583747927031509</v>
      </c>
      <c r="I46" s="20"/>
      <c r="J46" s="14" t="s">
        <v>81</v>
      </c>
      <c r="K46" s="21">
        <v>7</v>
      </c>
      <c r="L46" s="21">
        <v>9</v>
      </c>
      <c r="M46" s="60">
        <f t="shared" si="7"/>
        <v>-2</v>
      </c>
      <c r="N46" s="33"/>
      <c r="O46" s="18">
        <f t="shared" si="1"/>
        <v>0.14659685863874344</v>
      </c>
      <c r="P46" s="18">
        <f t="shared" si="2"/>
        <v>0.21572387344199426</v>
      </c>
      <c r="Q46" s="18">
        <f t="shared" si="3"/>
        <v>-0.33167495854063017</v>
      </c>
      <c r="R46" s="14"/>
    </row>
    <row r="47" spans="1:18" ht="12.75">
      <c r="A47" s="25" t="s">
        <v>82</v>
      </c>
      <c r="B47" s="21">
        <v>0</v>
      </c>
      <c r="C47" s="21">
        <v>4</v>
      </c>
      <c r="D47" s="34">
        <f t="shared" si="0"/>
        <v>-4</v>
      </c>
      <c r="E47" s="25"/>
      <c r="F47" s="18">
        <f t="shared" si="4"/>
        <v>0</v>
      </c>
      <c r="G47" s="18">
        <f t="shared" si="5"/>
        <v>0.09587727708533078</v>
      </c>
      <c r="H47" s="18">
        <f t="shared" si="8"/>
        <v>-0.6633499170812603</v>
      </c>
      <c r="I47" s="20"/>
      <c r="J47" s="14" t="s">
        <v>83</v>
      </c>
      <c r="K47" s="21">
        <v>1</v>
      </c>
      <c r="L47" s="21">
        <v>1</v>
      </c>
      <c r="M47" s="60">
        <f t="shared" si="7"/>
        <v>0</v>
      </c>
      <c r="N47" s="33"/>
      <c r="O47" s="18">
        <f t="shared" si="1"/>
        <v>0.020942408376963352</v>
      </c>
      <c r="P47" s="18">
        <f t="shared" si="2"/>
        <v>0.023969319271332695</v>
      </c>
      <c r="Q47" s="18">
        <f t="shared" si="3"/>
        <v>0</v>
      </c>
      <c r="R47" s="14"/>
    </row>
    <row r="48" spans="1:18" ht="12.75">
      <c r="A48" s="25" t="s">
        <v>84</v>
      </c>
      <c r="B48" s="21">
        <v>9</v>
      </c>
      <c r="C48" s="21">
        <v>2</v>
      </c>
      <c r="D48" s="34">
        <f t="shared" si="0"/>
        <v>7</v>
      </c>
      <c r="E48" s="25"/>
      <c r="F48" s="18">
        <f t="shared" si="4"/>
        <v>0.18848167539267016</v>
      </c>
      <c r="G48" s="18">
        <f t="shared" si="5"/>
        <v>0.04793863854266539</v>
      </c>
      <c r="H48" s="18">
        <f t="shared" si="8"/>
        <v>1.1608623548922057</v>
      </c>
      <c r="I48" s="20"/>
      <c r="J48" s="14" t="s">
        <v>85</v>
      </c>
      <c r="K48" s="21">
        <v>69</v>
      </c>
      <c r="L48" s="21">
        <v>38</v>
      </c>
      <c r="M48" s="60">
        <f t="shared" si="7"/>
        <v>31</v>
      </c>
      <c r="N48" s="33"/>
      <c r="O48" s="18">
        <f t="shared" si="1"/>
        <v>1.4450261780104712</v>
      </c>
      <c r="P48" s="18">
        <f t="shared" si="2"/>
        <v>0.9108341323106424</v>
      </c>
      <c r="Q48" s="18">
        <f t="shared" si="3"/>
        <v>5.140961857379768</v>
      </c>
      <c r="R48" s="14"/>
    </row>
    <row r="49" spans="1:18" ht="12.75">
      <c r="A49" s="25" t="s">
        <v>86</v>
      </c>
      <c r="B49" s="21">
        <v>26</v>
      </c>
      <c r="C49" s="21">
        <v>12</v>
      </c>
      <c r="D49" s="34">
        <f t="shared" si="0"/>
        <v>14</v>
      </c>
      <c r="E49" s="25"/>
      <c r="F49" s="18">
        <f t="shared" si="4"/>
        <v>0.5445026178010471</v>
      </c>
      <c r="G49" s="18">
        <f t="shared" si="5"/>
        <v>0.28763183125599234</v>
      </c>
      <c r="H49" s="18">
        <f t="shared" si="8"/>
        <v>2.3217247097844114</v>
      </c>
      <c r="I49" s="20"/>
      <c r="J49" s="14" t="s">
        <v>153</v>
      </c>
      <c r="K49" s="21">
        <v>0</v>
      </c>
      <c r="L49" s="21">
        <v>2</v>
      </c>
      <c r="M49" s="60">
        <f t="shared" si="7"/>
        <v>-2</v>
      </c>
      <c r="N49" s="33"/>
      <c r="O49" s="18">
        <f t="shared" si="1"/>
        <v>0</v>
      </c>
      <c r="P49" s="18">
        <f t="shared" si="2"/>
        <v>0.04793863854266539</v>
      </c>
      <c r="Q49" s="18">
        <f t="shared" si="3"/>
        <v>-0.33167495854063017</v>
      </c>
      <c r="R49" s="14"/>
    </row>
    <row r="50" spans="1:18" ht="12.75">
      <c r="A50" s="37" t="s">
        <v>88</v>
      </c>
      <c r="B50" s="10">
        <f>SUM(B51:B55)</f>
        <v>1506</v>
      </c>
      <c r="C50" s="10">
        <f>SUM(C51:C55)</f>
        <v>1135</v>
      </c>
      <c r="D50" s="11">
        <f t="shared" si="0"/>
        <v>371</v>
      </c>
      <c r="E50" s="25"/>
      <c r="F50" s="13">
        <f t="shared" si="4"/>
        <v>31.539267015706805</v>
      </c>
      <c r="G50" s="13">
        <f t="shared" si="5"/>
        <v>27.20517737296261</v>
      </c>
      <c r="H50" s="13">
        <f t="shared" si="8"/>
        <v>61.5257048092869</v>
      </c>
      <c r="I50" s="20"/>
      <c r="J50" s="14" t="s">
        <v>87</v>
      </c>
      <c r="K50" s="21">
        <v>19</v>
      </c>
      <c r="L50" s="21">
        <v>17</v>
      </c>
      <c r="M50" s="60">
        <f t="shared" si="7"/>
        <v>2</v>
      </c>
      <c r="N50" s="33"/>
      <c r="O50" s="18">
        <f t="shared" si="1"/>
        <v>0.39790575916230364</v>
      </c>
      <c r="P50" s="18">
        <f t="shared" si="2"/>
        <v>0.4074784276126558</v>
      </c>
      <c r="Q50" s="18">
        <f t="shared" si="3"/>
        <v>0.33167495854063017</v>
      </c>
      <c r="R50" s="14"/>
    </row>
    <row r="51" spans="1:18" ht="12.75">
      <c r="A51" s="25" t="s">
        <v>90</v>
      </c>
      <c r="B51" s="19">
        <v>110</v>
      </c>
      <c r="C51" s="19">
        <v>69</v>
      </c>
      <c r="D51" s="17">
        <f t="shared" si="0"/>
        <v>41</v>
      </c>
      <c r="E51" s="37"/>
      <c r="F51" s="18">
        <f t="shared" si="4"/>
        <v>2.303664921465969</v>
      </c>
      <c r="G51" s="18">
        <f t="shared" si="5"/>
        <v>1.653883029721956</v>
      </c>
      <c r="H51" s="18">
        <f t="shared" si="8"/>
        <v>6.799336650082918</v>
      </c>
      <c r="I51" s="20"/>
      <c r="J51" s="14" t="s">
        <v>89</v>
      </c>
      <c r="K51" s="21">
        <v>7</v>
      </c>
      <c r="L51" s="21">
        <v>18</v>
      </c>
      <c r="M51" s="60">
        <f t="shared" si="7"/>
        <v>-11</v>
      </c>
      <c r="N51" s="33"/>
      <c r="O51" s="18">
        <f t="shared" si="1"/>
        <v>0.14659685863874344</v>
      </c>
      <c r="P51" s="18">
        <f t="shared" si="2"/>
        <v>0.4314477468839885</v>
      </c>
      <c r="Q51" s="18">
        <f t="shared" si="3"/>
        <v>-1.824212271973466</v>
      </c>
      <c r="R51" s="14"/>
    </row>
    <row r="52" spans="1:18" ht="12.75">
      <c r="A52" s="25" t="s">
        <v>92</v>
      </c>
      <c r="B52" s="21">
        <v>1093</v>
      </c>
      <c r="C52" s="21">
        <v>831</v>
      </c>
      <c r="D52" s="17">
        <f aca="true" t="shared" si="9" ref="D52:D64">B52-C52</f>
        <v>262</v>
      </c>
      <c r="E52" s="25"/>
      <c r="F52" s="18">
        <f t="shared" si="4"/>
        <v>22.89005235602094</v>
      </c>
      <c r="G52" s="18">
        <f t="shared" si="5"/>
        <v>19.91850431447747</v>
      </c>
      <c r="H52" s="18">
        <f t="shared" si="8"/>
        <v>43.449419568822556</v>
      </c>
      <c r="I52" s="20"/>
      <c r="J52" s="14" t="s">
        <v>91</v>
      </c>
      <c r="K52" s="21">
        <v>3</v>
      </c>
      <c r="L52" s="21">
        <v>3</v>
      </c>
      <c r="M52" s="60">
        <f t="shared" si="7"/>
        <v>0</v>
      </c>
      <c r="N52" s="33"/>
      <c r="O52" s="18">
        <f t="shared" si="1"/>
        <v>0.06282722513089005</v>
      </c>
      <c r="P52" s="18">
        <f t="shared" si="2"/>
        <v>0.07190795781399809</v>
      </c>
      <c r="Q52" s="18">
        <f t="shared" si="3"/>
        <v>0</v>
      </c>
      <c r="R52" s="14"/>
    </row>
    <row r="53" spans="1:18" ht="12.75">
      <c r="A53" s="25" t="s">
        <v>151</v>
      </c>
      <c r="B53" s="21">
        <v>157</v>
      </c>
      <c r="C53" s="21">
        <v>114</v>
      </c>
      <c r="D53" s="17">
        <f t="shared" si="9"/>
        <v>43</v>
      </c>
      <c r="E53" s="25"/>
      <c r="F53" s="18">
        <f t="shared" si="4"/>
        <v>3.287958115183246</v>
      </c>
      <c r="G53" s="18">
        <f t="shared" si="5"/>
        <v>2.732502396931927</v>
      </c>
      <c r="H53" s="18">
        <f t="shared" si="8"/>
        <v>7.131011608623549</v>
      </c>
      <c r="I53" s="20"/>
      <c r="J53" s="14" t="s">
        <v>93</v>
      </c>
      <c r="K53" s="21">
        <v>1</v>
      </c>
      <c r="L53" s="21">
        <v>6</v>
      </c>
      <c r="M53" s="60">
        <f t="shared" si="7"/>
        <v>-5</v>
      </c>
      <c r="N53" s="33"/>
      <c r="O53" s="18">
        <f t="shared" si="1"/>
        <v>0.020942408376963352</v>
      </c>
      <c r="P53" s="18">
        <f t="shared" si="2"/>
        <v>0.14381591562799617</v>
      </c>
      <c r="Q53" s="18">
        <f t="shared" si="3"/>
        <v>-0.8291873963515755</v>
      </c>
      <c r="R53" s="14"/>
    </row>
    <row r="54" spans="1:18" ht="12.75">
      <c r="A54" s="25" t="s">
        <v>95</v>
      </c>
      <c r="B54" s="21">
        <v>49</v>
      </c>
      <c r="C54" s="21">
        <v>44</v>
      </c>
      <c r="D54" s="17">
        <f t="shared" si="9"/>
        <v>5</v>
      </c>
      <c r="E54" s="25"/>
      <c r="F54" s="18">
        <f t="shared" si="4"/>
        <v>1.0261780104712042</v>
      </c>
      <c r="G54" s="18">
        <f t="shared" si="5"/>
        <v>1.0546500479386385</v>
      </c>
      <c r="H54" s="18">
        <f>D54*100/$M$81</f>
        <v>0.8291873963515755</v>
      </c>
      <c r="I54" s="20"/>
      <c r="J54" s="14" t="s">
        <v>94</v>
      </c>
      <c r="K54" s="21">
        <v>4</v>
      </c>
      <c r="L54" s="21">
        <v>1</v>
      </c>
      <c r="M54" s="60">
        <f t="shared" si="7"/>
        <v>3</v>
      </c>
      <c r="N54" s="33"/>
      <c r="O54" s="18">
        <f t="shared" si="1"/>
        <v>0.08376963350785341</v>
      </c>
      <c r="P54" s="18">
        <f t="shared" si="2"/>
        <v>0.023969319271332695</v>
      </c>
      <c r="Q54" s="18">
        <f t="shared" si="3"/>
        <v>0.4975124378109453</v>
      </c>
      <c r="R54" s="14"/>
    </row>
    <row r="55" spans="1:18" ht="12.75">
      <c r="A55" s="25" t="s">
        <v>97</v>
      </c>
      <c r="B55" s="21">
        <v>97</v>
      </c>
      <c r="C55" s="21">
        <v>77</v>
      </c>
      <c r="D55" s="17">
        <f t="shared" si="9"/>
        <v>20</v>
      </c>
      <c r="E55" s="25"/>
      <c r="F55" s="18">
        <f t="shared" si="4"/>
        <v>2.031413612565445</v>
      </c>
      <c r="G55" s="18">
        <f t="shared" si="5"/>
        <v>1.8456375838926173</v>
      </c>
      <c r="H55" s="18">
        <f t="shared" si="8"/>
        <v>3.316749585406302</v>
      </c>
      <c r="I55" s="20"/>
      <c r="J55" s="14" t="s">
        <v>96</v>
      </c>
      <c r="K55" s="21">
        <v>37</v>
      </c>
      <c r="L55" s="21">
        <v>36</v>
      </c>
      <c r="M55" s="60">
        <f t="shared" si="7"/>
        <v>1</v>
      </c>
      <c r="N55" s="33"/>
      <c r="O55" s="18">
        <f t="shared" si="1"/>
        <v>0.774869109947644</v>
      </c>
      <c r="P55" s="18">
        <f t="shared" si="2"/>
        <v>0.862895493767977</v>
      </c>
      <c r="Q55" s="18">
        <f t="shared" si="3"/>
        <v>0.16583747927031509</v>
      </c>
      <c r="R55" s="14"/>
    </row>
    <row r="56" spans="1:18" ht="12.75">
      <c r="A56" s="23" t="s">
        <v>99</v>
      </c>
      <c r="B56" s="38">
        <f>SUM(B57:B62)</f>
        <v>48</v>
      </c>
      <c r="C56" s="38">
        <f>SUM(C57:C62)</f>
        <v>34</v>
      </c>
      <c r="D56" s="11">
        <f>B56-C56</f>
        <v>14</v>
      </c>
      <c r="E56" s="25"/>
      <c r="F56" s="13">
        <f t="shared" si="4"/>
        <v>1.0052356020942408</v>
      </c>
      <c r="G56" s="13">
        <f t="shared" si="5"/>
        <v>0.8149568552253116</v>
      </c>
      <c r="H56" s="13">
        <f t="shared" si="8"/>
        <v>2.3217247097844114</v>
      </c>
      <c r="I56" s="20"/>
      <c r="J56" s="14" t="s">
        <v>98</v>
      </c>
      <c r="K56" s="21">
        <v>1</v>
      </c>
      <c r="L56" s="21">
        <v>2</v>
      </c>
      <c r="M56" s="60">
        <f t="shared" si="7"/>
        <v>-1</v>
      </c>
      <c r="N56" s="33"/>
      <c r="O56" s="18">
        <f t="shared" si="1"/>
        <v>0.020942408376963352</v>
      </c>
      <c r="P56" s="18">
        <f t="shared" si="2"/>
        <v>0.04793863854266539</v>
      </c>
      <c r="Q56" s="18">
        <f t="shared" si="3"/>
        <v>-0.16583747927031509</v>
      </c>
      <c r="R56" s="14"/>
    </row>
    <row r="57" spans="1:18" ht="12.75">
      <c r="A57" s="14" t="s">
        <v>101</v>
      </c>
      <c r="B57" s="21">
        <v>7</v>
      </c>
      <c r="C57" s="21">
        <v>0</v>
      </c>
      <c r="D57" s="17">
        <f>B57-C57</f>
        <v>7</v>
      </c>
      <c r="E57" s="24"/>
      <c r="F57" s="18">
        <f t="shared" si="4"/>
        <v>0.14659685863874344</v>
      </c>
      <c r="G57" s="18">
        <f t="shared" si="5"/>
        <v>0</v>
      </c>
      <c r="H57" s="18">
        <f t="shared" si="8"/>
        <v>1.1608623548922057</v>
      </c>
      <c r="I57" s="20"/>
      <c r="J57" s="14" t="s">
        <v>100</v>
      </c>
      <c r="K57" s="21">
        <v>14</v>
      </c>
      <c r="L57" s="21">
        <v>7</v>
      </c>
      <c r="M57" s="60">
        <f>K57-L57</f>
        <v>7</v>
      </c>
      <c r="N57" s="33"/>
      <c r="O57" s="18">
        <f t="shared" si="1"/>
        <v>0.2931937172774869</v>
      </c>
      <c r="P57" s="18">
        <f t="shared" si="2"/>
        <v>0.16778523489932887</v>
      </c>
      <c r="Q57" s="18">
        <f t="shared" si="3"/>
        <v>1.1608623548922057</v>
      </c>
      <c r="R57" s="14"/>
    </row>
    <row r="58" spans="1:18" ht="12.75">
      <c r="A58" s="14" t="s">
        <v>103</v>
      </c>
      <c r="B58" s="21">
        <v>4</v>
      </c>
      <c r="C58" s="21">
        <v>7</v>
      </c>
      <c r="D58" s="17">
        <f t="shared" si="9"/>
        <v>-3</v>
      </c>
      <c r="E58" s="33"/>
      <c r="F58" s="18">
        <f t="shared" si="4"/>
        <v>0.08376963350785341</v>
      </c>
      <c r="G58" s="18">
        <f t="shared" si="5"/>
        <v>0.16778523489932887</v>
      </c>
      <c r="H58" s="18">
        <f t="shared" si="8"/>
        <v>-0.4975124378109453</v>
      </c>
      <c r="I58" s="20"/>
      <c r="J58" s="14" t="s">
        <v>102</v>
      </c>
      <c r="K58" s="21">
        <v>12</v>
      </c>
      <c r="L58" s="21">
        <v>9</v>
      </c>
      <c r="M58" s="60">
        <f t="shared" si="7"/>
        <v>3</v>
      </c>
      <c r="N58" s="33"/>
      <c r="O58" s="18">
        <f t="shared" si="1"/>
        <v>0.2513089005235602</v>
      </c>
      <c r="P58" s="18">
        <f t="shared" si="2"/>
        <v>0.21572387344199426</v>
      </c>
      <c r="Q58" s="18">
        <f t="shared" si="3"/>
        <v>0.4975124378109453</v>
      </c>
      <c r="R58" s="14"/>
    </row>
    <row r="59" spans="1:18" ht="12.75">
      <c r="A59" s="14" t="s">
        <v>105</v>
      </c>
      <c r="B59" s="21">
        <v>3</v>
      </c>
      <c r="C59" s="21">
        <v>4</v>
      </c>
      <c r="D59" s="17">
        <f t="shared" si="9"/>
        <v>-1</v>
      </c>
      <c r="E59" s="33"/>
      <c r="F59" s="18">
        <f t="shared" si="4"/>
        <v>0.06282722513089005</v>
      </c>
      <c r="G59" s="18">
        <f t="shared" si="5"/>
        <v>0.09587727708533078</v>
      </c>
      <c r="H59" s="18">
        <f t="shared" si="8"/>
        <v>-0.16583747927031509</v>
      </c>
      <c r="I59" s="20"/>
      <c r="J59" s="14" t="s">
        <v>104</v>
      </c>
      <c r="K59" s="21">
        <v>3</v>
      </c>
      <c r="L59" s="21">
        <v>5</v>
      </c>
      <c r="M59" s="60">
        <f t="shared" si="7"/>
        <v>-2</v>
      </c>
      <c r="N59" s="33"/>
      <c r="O59" s="18">
        <f t="shared" si="1"/>
        <v>0.06282722513089005</v>
      </c>
      <c r="P59" s="18">
        <f t="shared" si="2"/>
        <v>0.11984659635666348</v>
      </c>
      <c r="Q59" s="18">
        <f t="shared" si="3"/>
        <v>-0.33167495854063017</v>
      </c>
      <c r="R59" s="14"/>
    </row>
    <row r="60" spans="1:18" ht="12.75">
      <c r="A60" s="14" t="s">
        <v>107</v>
      </c>
      <c r="B60" s="21">
        <v>3</v>
      </c>
      <c r="C60" s="21">
        <v>6</v>
      </c>
      <c r="D60" s="17">
        <f t="shared" si="9"/>
        <v>-3</v>
      </c>
      <c r="E60" s="33"/>
      <c r="F60" s="18">
        <f t="shared" si="4"/>
        <v>0.06282722513089005</v>
      </c>
      <c r="G60" s="18">
        <f t="shared" si="5"/>
        <v>0.14381591562799617</v>
      </c>
      <c r="H60" s="18">
        <f t="shared" si="8"/>
        <v>-0.4975124378109453</v>
      </c>
      <c r="I60" s="39"/>
      <c r="J60" s="14" t="s">
        <v>106</v>
      </c>
      <c r="K60" s="21">
        <v>4</v>
      </c>
      <c r="L60" s="21">
        <v>4</v>
      </c>
      <c r="M60" s="60">
        <f t="shared" si="7"/>
        <v>0</v>
      </c>
      <c r="N60" s="33"/>
      <c r="O60" s="18">
        <f>K60*100/$K$81</f>
        <v>0.08376963350785341</v>
      </c>
      <c r="P60" s="18">
        <f t="shared" si="2"/>
        <v>0.09587727708533078</v>
      </c>
      <c r="Q60" s="18">
        <f t="shared" si="3"/>
        <v>0</v>
      </c>
      <c r="R60" s="14"/>
    </row>
    <row r="61" spans="1:18" ht="12.75">
      <c r="A61" s="14" t="s">
        <v>109</v>
      </c>
      <c r="B61" s="21">
        <v>7</v>
      </c>
      <c r="C61" s="21">
        <v>9</v>
      </c>
      <c r="D61" s="17">
        <f t="shared" si="9"/>
        <v>-2</v>
      </c>
      <c r="E61" s="33"/>
      <c r="F61" s="18">
        <f t="shared" si="4"/>
        <v>0.14659685863874344</v>
      </c>
      <c r="G61" s="18">
        <f t="shared" si="5"/>
        <v>0.21572387344199426</v>
      </c>
      <c r="H61" s="18">
        <f t="shared" si="8"/>
        <v>-0.33167495854063017</v>
      </c>
      <c r="I61" s="20"/>
      <c r="J61" s="14" t="s">
        <v>108</v>
      </c>
      <c r="K61" s="21">
        <v>4</v>
      </c>
      <c r="L61" s="21">
        <v>5</v>
      </c>
      <c r="M61" s="60">
        <f t="shared" si="7"/>
        <v>-1</v>
      </c>
      <c r="N61" s="33"/>
      <c r="O61" s="18">
        <f t="shared" si="1"/>
        <v>0.08376963350785341</v>
      </c>
      <c r="P61" s="18">
        <f t="shared" si="2"/>
        <v>0.11984659635666348</v>
      </c>
      <c r="Q61" s="18">
        <f t="shared" si="3"/>
        <v>-0.16583747927031509</v>
      </c>
      <c r="R61" s="14"/>
    </row>
    <row r="62" spans="1:18" ht="12.75">
      <c r="A62" s="14" t="s">
        <v>110</v>
      </c>
      <c r="B62" s="21">
        <v>24</v>
      </c>
      <c r="C62" s="21">
        <v>8</v>
      </c>
      <c r="D62" s="17">
        <f t="shared" si="9"/>
        <v>16</v>
      </c>
      <c r="E62" s="33"/>
      <c r="F62" s="18">
        <f t="shared" si="4"/>
        <v>0.5026178010471204</v>
      </c>
      <c r="G62" s="18">
        <f t="shared" si="5"/>
        <v>0.19175455417066156</v>
      </c>
      <c r="H62" s="18">
        <f t="shared" si="8"/>
        <v>2.6533996683250414</v>
      </c>
      <c r="I62" s="20"/>
      <c r="J62" s="14" t="s">
        <v>111</v>
      </c>
      <c r="K62" s="21">
        <v>10</v>
      </c>
      <c r="L62" s="21">
        <v>5</v>
      </c>
      <c r="M62" s="60">
        <f t="shared" si="7"/>
        <v>5</v>
      </c>
      <c r="N62" s="33"/>
      <c r="O62" s="18">
        <f t="shared" si="1"/>
        <v>0.2094240837696335</v>
      </c>
      <c r="P62" s="18">
        <f t="shared" si="2"/>
        <v>0.11984659635666348</v>
      </c>
      <c r="Q62" s="18">
        <f t="shared" si="3"/>
        <v>0.8291873963515755</v>
      </c>
      <c r="R62" s="25"/>
    </row>
    <row r="63" spans="1:18" ht="12.75">
      <c r="A63" s="40" t="s">
        <v>112</v>
      </c>
      <c r="B63" s="41">
        <f>SUM(B64:B81)+SUM(K6:K13)</f>
        <v>173</v>
      </c>
      <c r="C63" s="41">
        <f>SUM(C64:C81)+SUM(L6:L13)</f>
        <v>137</v>
      </c>
      <c r="D63" s="11">
        <f t="shared" si="9"/>
        <v>36</v>
      </c>
      <c r="E63" s="17"/>
      <c r="F63" s="13">
        <f t="shared" si="4"/>
        <v>3.6230366492146597</v>
      </c>
      <c r="G63" s="13">
        <f t="shared" si="5"/>
        <v>3.283796740172579</v>
      </c>
      <c r="H63" s="13">
        <f t="shared" si="8"/>
        <v>5.970149253731344</v>
      </c>
      <c r="I63" s="20"/>
      <c r="J63" s="14" t="s">
        <v>113</v>
      </c>
      <c r="K63" s="21">
        <v>4</v>
      </c>
      <c r="L63" s="21">
        <v>11</v>
      </c>
      <c r="M63" s="60">
        <f t="shared" si="7"/>
        <v>-7</v>
      </c>
      <c r="N63" s="33"/>
      <c r="O63" s="18">
        <f t="shared" si="1"/>
        <v>0.08376963350785341</v>
      </c>
      <c r="P63" s="18">
        <f t="shared" si="2"/>
        <v>0.2636625119846596</v>
      </c>
      <c r="Q63" s="18">
        <f t="shared" si="3"/>
        <v>-1.1608623548922057</v>
      </c>
      <c r="R63" s="25"/>
    </row>
    <row r="64" spans="1:18" ht="12.75">
      <c r="A64" s="15" t="s">
        <v>114</v>
      </c>
      <c r="B64" s="16">
        <v>4</v>
      </c>
      <c r="C64" s="16">
        <v>6</v>
      </c>
      <c r="D64" s="17">
        <f t="shared" si="9"/>
        <v>-2</v>
      </c>
      <c r="E64" s="14"/>
      <c r="F64" s="18">
        <f t="shared" si="4"/>
        <v>0.08376963350785341</v>
      </c>
      <c r="G64" s="18">
        <f t="shared" si="5"/>
        <v>0.14381591562799617</v>
      </c>
      <c r="H64" s="18">
        <f t="shared" si="8"/>
        <v>-0.33167495854063017</v>
      </c>
      <c r="I64" s="20"/>
      <c r="J64" s="14" t="s">
        <v>115</v>
      </c>
      <c r="K64" s="21">
        <v>0</v>
      </c>
      <c r="L64" s="21">
        <v>1</v>
      </c>
      <c r="M64" s="60">
        <f t="shared" si="7"/>
        <v>-1</v>
      </c>
      <c r="N64" s="33"/>
      <c r="O64" s="18">
        <f t="shared" si="1"/>
        <v>0</v>
      </c>
      <c r="P64" s="18">
        <f t="shared" si="2"/>
        <v>0.023969319271332695</v>
      </c>
      <c r="Q64" s="18">
        <f t="shared" si="3"/>
        <v>-0.16583747927031509</v>
      </c>
      <c r="R64" s="25"/>
    </row>
    <row r="65" spans="1:18" ht="12.75">
      <c r="A65" s="15" t="s">
        <v>116</v>
      </c>
      <c r="B65" s="16">
        <v>4</v>
      </c>
      <c r="C65" s="16">
        <v>0</v>
      </c>
      <c r="D65" s="17">
        <f>B65-C65</f>
        <v>4</v>
      </c>
      <c r="E65" s="14"/>
      <c r="F65" s="18">
        <f t="shared" si="4"/>
        <v>0.08376963350785341</v>
      </c>
      <c r="G65" s="18">
        <f t="shared" si="5"/>
        <v>0</v>
      </c>
      <c r="H65" s="18">
        <f t="shared" si="8"/>
        <v>0.6633499170812603</v>
      </c>
      <c r="I65" s="20"/>
      <c r="J65" s="14" t="s">
        <v>117</v>
      </c>
      <c r="K65" s="21">
        <v>1</v>
      </c>
      <c r="L65" s="21">
        <v>9</v>
      </c>
      <c r="M65" s="60">
        <f t="shared" si="7"/>
        <v>-8</v>
      </c>
      <c r="N65" s="33"/>
      <c r="O65" s="18">
        <f t="shared" si="1"/>
        <v>0.020942408376963352</v>
      </c>
      <c r="P65" s="18">
        <f t="shared" si="2"/>
        <v>0.21572387344199426</v>
      </c>
      <c r="Q65" s="18">
        <f t="shared" si="3"/>
        <v>-1.3266998341625207</v>
      </c>
      <c r="R65" s="25"/>
    </row>
    <row r="66" spans="1:18" ht="12.75">
      <c r="A66" s="15" t="s">
        <v>118</v>
      </c>
      <c r="B66" s="16">
        <v>5</v>
      </c>
      <c r="C66" s="16">
        <v>3</v>
      </c>
      <c r="D66" s="17">
        <f>B66-C66</f>
        <v>2</v>
      </c>
      <c r="E66" s="14"/>
      <c r="F66" s="18">
        <f t="shared" si="4"/>
        <v>0.10471204188481675</v>
      </c>
      <c r="G66" s="18">
        <f t="shared" si="5"/>
        <v>0.07190795781399809</v>
      </c>
      <c r="H66" s="18">
        <f t="shared" si="8"/>
        <v>0.33167495854063017</v>
      </c>
      <c r="I66" s="20"/>
      <c r="J66" s="14" t="s">
        <v>119</v>
      </c>
      <c r="K66" s="21">
        <v>7</v>
      </c>
      <c r="L66" s="21">
        <v>7</v>
      </c>
      <c r="M66" s="60">
        <f t="shared" si="7"/>
        <v>0</v>
      </c>
      <c r="N66" s="33"/>
      <c r="O66" s="18">
        <f t="shared" si="1"/>
        <v>0.14659685863874344</v>
      </c>
      <c r="P66" s="18">
        <f t="shared" si="2"/>
        <v>0.16778523489932887</v>
      </c>
      <c r="Q66" s="18">
        <f t="shared" si="3"/>
        <v>0</v>
      </c>
      <c r="R66" s="25"/>
    </row>
    <row r="67" spans="1:18" ht="12.75">
      <c r="A67" s="15" t="s">
        <v>120</v>
      </c>
      <c r="B67" s="16">
        <v>1</v>
      </c>
      <c r="C67" s="16">
        <v>2</v>
      </c>
      <c r="D67" s="17">
        <f>B67-C67</f>
        <v>-1</v>
      </c>
      <c r="E67" s="14"/>
      <c r="F67" s="18">
        <f t="shared" si="4"/>
        <v>0.020942408376963352</v>
      </c>
      <c r="G67" s="18">
        <f t="shared" si="5"/>
        <v>0.04793863854266539</v>
      </c>
      <c r="H67" s="18">
        <f t="shared" si="8"/>
        <v>-0.16583747927031509</v>
      </c>
      <c r="I67" s="20"/>
      <c r="J67" s="14" t="s">
        <v>122</v>
      </c>
      <c r="K67" s="21">
        <v>0</v>
      </c>
      <c r="L67" s="21">
        <v>7</v>
      </c>
      <c r="M67" s="60">
        <f t="shared" si="7"/>
        <v>-7</v>
      </c>
      <c r="N67" s="33"/>
      <c r="O67" s="18">
        <f t="shared" si="1"/>
        <v>0</v>
      </c>
      <c r="P67" s="18">
        <f t="shared" si="2"/>
        <v>0.16778523489932887</v>
      </c>
      <c r="Q67" s="18">
        <f t="shared" si="3"/>
        <v>-1.1608623548922057</v>
      </c>
      <c r="R67" s="25"/>
    </row>
    <row r="68" spans="1:18" ht="12.75">
      <c r="A68" s="15" t="s">
        <v>147</v>
      </c>
      <c r="B68" s="16">
        <v>2</v>
      </c>
      <c r="C68" s="16">
        <v>0</v>
      </c>
      <c r="D68" s="17">
        <f>B68-C68</f>
        <v>2</v>
      </c>
      <c r="E68" s="14"/>
      <c r="F68" s="18">
        <f t="shared" si="4"/>
        <v>0.041884816753926704</v>
      </c>
      <c r="G68" s="18">
        <f t="shared" si="5"/>
        <v>0</v>
      </c>
      <c r="H68" s="18">
        <f>D68*100/$M$81</f>
        <v>0.33167495854063017</v>
      </c>
      <c r="I68" s="20"/>
      <c r="J68" s="14" t="s">
        <v>124</v>
      </c>
      <c r="K68" s="21">
        <v>0</v>
      </c>
      <c r="L68" s="21">
        <v>1</v>
      </c>
      <c r="M68" s="60">
        <f t="shared" si="7"/>
        <v>-1</v>
      </c>
      <c r="N68" s="33"/>
      <c r="O68" s="18">
        <f t="shared" si="1"/>
        <v>0</v>
      </c>
      <c r="P68" s="18">
        <f t="shared" si="2"/>
        <v>0.023969319271332695</v>
      </c>
      <c r="Q68" s="18">
        <f t="shared" si="3"/>
        <v>-0.16583747927031509</v>
      </c>
      <c r="R68" s="25"/>
    </row>
    <row r="69" spans="1:18" ht="12.75">
      <c r="A69" s="15" t="s">
        <v>121</v>
      </c>
      <c r="B69" s="16">
        <v>2</v>
      </c>
      <c r="C69" s="16">
        <v>3</v>
      </c>
      <c r="D69" s="17">
        <f>B69-C69</f>
        <v>-1</v>
      </c>
      <c r="E69" s="14"/>
      <c r="F69" s="18">
        <f t="shared" si="4"/>
        <v>0.041884816753926704</v>
      </c>
      <c r="G69" s="18">
        <f t="shared" si="5"/>
        <v>0.07190795781399809</v>
      </c>
      <c r="H69" s="18">
        <f t="shared" si="8"/>
        <v>-0.16583747927031509</v>
      </c>
      <c r="I69" s="20"/>
      <c r="J69" s="14" t="s">
        <v>126</v>
      </c>
      <c r="K69" s="21">
        <v>1</v>
      </c>
      <c r="L69" s="21">
        <v>0</v>
      </c>
      <c r="M69" s="60">
        <f t="shared" si="7"/>
        <v>1</v>
      </c>
      <c r="N69" s="33"/>
      <c r="O69" s="18">
        <f t="shared" si="1"/>
        <v>0.020942408376963352</v>
      </c>
      <c r="P69" s="18">
        <f t="shared" si="2"/>
        <v>0</v>
      </c>
      <c r="Q69" s="18">
        <f t="shared" si="3"/>
        <v>0.16583747927031509</v>
      </c>
      <c r="R69" s="25"/>
    </row>
    <row r="70" spans="1:18" ht="12.75">
      <c r="A70" s="15" t="s">
        <v>123</v>
      </c>
      <c r="B70" s="16">
        <v>4</v>
      </c>
      <c r="C70" s="16">
        <v>12</v>
      </c>
      <c r="D70" s="25">
        <f aca="true" t="shared" si="10" ref="D70:D75">B70-C70</f>
        <v>-8</v>
      </c>
      <c r="E70" s="25"/>
      <c r="F70" s="18">
        <f t="shared" si="4"/>
        <v>0.08376963350785341</v>
      </c>
      <c r="G70" s="18">
        <f t="shared" si="5"/>
        <v>0.28763183125599234</v>
      </c>
      <c r="H70" s="18">
        <f t="shared" si="8"/>
        <v>-1.3266998341625207</v>
      </c>
      <c r="I70" s="20"/>
      <c r="J70" s="14" t="s">
        <v>128</v>
      </c>
      <c r="K70" s="21">
        <v>0</v>
      </c>
      <c r="L70" s="21">
        <v>2</v>
      </c>
      <c r="M70" s="60">
        <f t="shared" si="7"/>
        <v>-2</v>
      </c>
      <c r="N70" s="33"/>
      <c r="O70" s="18">
        <f t="shared" si="1"/>
        <v>0</v>
      </c>
      <c r="P70" s="18">
        <f t="shared" si="2"/>
        <v>0.04793863854266539</v>
      </c>
      <c r="Q70" s="18">
        <f t="shared" si="3"/>
        <v>-0.33167495854063017</v>
      </c>
      <c r="R70" s="25"/>
    </row>
    <row r="71" spans="1:18" ht="12.75">
      <c r="A71" s="15" t="s">
        <v>125</v>
      </c>
      <c r="B71" s="16">
        <v>10</v>
      </c>
      <c r="C71" s="16">
        <v>8</v>
      </c>
      <c r="D71" s="43">
        <f t="shared" si="10"/>
        <v>2</v>
      </c>
      <c r="E71" s="25"/>
      <c r="F71" s="18">
        <f t="shared" si="4"/>
        <v>0.2094240837696335</v>
      </c>
      <c r="G71" s="18">
        <f t="shared" si="5"/>
        <v>0.19175455417066156</v>
      </c>
      <c r="H71" s="18">
        <f t="shared" si="8"/>
        <v>0.33167495854063017</v>
      </c>
      <c r="I71" s="20"/>
      <c r="M71" s="17"/>
      <c r="N71" s="33"/>
      <c r="O71" s="18"/>
      <c r="P71" s="18"/>
      <c r="Q71" s="18"/>
      <c r="R71" s="25"/>
    </row>
    <row r="72" spans="1:18" ht="12.75">
      <c r="A72" s="15" t="s">
        <v>127</v>
      </c>
      <c r="B72" s="16">
        <v>0</v>
      </c>
      <c r="C72" s="16">
        <v>1</v>
      </c>
      <c r="D72" s="25">
        <f t="shared" si="10"/>
        <v>-1</v>
      </c>
      <c r="E72" s="25"/>
      <c r="F72" s="18">
        <f aca="true" t="shared" si="11" ref="F72:F81">B72*100/$K$81</f>
        <v>0</v>
      </c>
      <c r="G72" s="18">
        <f aca="true" t="shared" si="12" ref="G72:G81">C72*100/$L$81</f>
        <v>0.023969319271332695</v>
      </c>
      <c r="H72" s="18">
        <f t="shared" si="8"/>
        <v>-0.16583747927031509</v>
      </c>
      <c r="I72" s="20"/>
      <c r="O72" s="18"/>
      <c r="P72" s="18"/>
      <c r="Q72" s="18"/>
      <c r="R72" s="25"/>
    </row>
    <row r="73" spans="1:18" ht="12.75">
      <c r="A73" s="15" t="s">
        <v>129</v>
      </c>
      <c r="B73" s="16">
        <v>10</v>
      </c>
      <c r="C73" s="16">
        <v>11</v>
      </c>
      <c r="D73" s="25">
        <f t="shared" si="10"/>
        <v>-1</v>
      </c>
      <c r="E73" s="25"/>
      <c r="F73" s="18">
        <f t="shared" si="11"/>
        <v>0.2094240837696335</v>
      </c>
      <c r="G73" s="18">
        <f t="shared" si="12"/>
        <v>0.2636625119846596</v>
      </c>
      <c r="H73" s="18">
        <f t="shared" si="8"/>
        <v>-0.16583747927031509</v>
      </c>
      <c r="I73" s="20"/>
      <c r="J73" s="9" t="s">
        <v>9</v>
      </c>
      <c r="K73" s="44">
        <f>B6</f>
        <v>33</v>
      </c>
      <c r="L73" s="44">
        <f>C6</f>
        <v>27</v>
      </c>
      <c r="M73" s="32">
        <f aca="true" t="shared" si="13" ref="M73:M79">+K73-L73</f>
        <v>6</v>
      </c>
      <c r="N73" s="33"/>
      <c r="O73" s="18">
        <f aca="true" t="shared" si="14" ref="O73:O79">K73*100/$K$81</f>
        <v>0.6910994764397905</v>
      </c>
      <c r="P73" s="18">
        <f aca="true" t="shared" si="15" ref="P73:P79">L73*100/$L$81</f>
        <v>0.6471716203259827</v>
      </c>
      <c r="Q73" s="18">
        <f aca="true" t="shared" si="16" ref="Q73:Q79">M73*100/$M$81</f>
        <v>0.9950248756218906</v>
      </c>
      <c r="R73" s="25"/>
    </row>
    <row r="74" spans="1:18" ht="12.75">
      <c r="A74" s="15" t="s">
        <v>130</v>
      </c>
      <c r="B74" s="16">
        <v>17</v>
      </c>
      <c r="C74" s="16">
        <v>8</v>
      </c>
      <c r="D74" s="25">
        <f t="shared" si="10"/>
        <v>9</v>
      </c>
      <c r="E74" s="25"/>
      <c r="F74" s="18">
        <f t="shared" si="11"/>
        <v>0.35602094240837695</v>
      </c>
      <c r="G74" s="18">
        <f t="shared" si="12"/>
        <v>0.19175455417066156</v>
      </c>
      <c r="H74" s="18">
        <f t="shared" si="8"/>
        <v>1.492537313432836</v>
      </c>
      <c r="I74" s="20"/>
      <c r="J74" s="45" t="s">
        <v>35</v>
      </c>
      <c r="K74" s="44">
        <f>B21</f>
        <v>319</v>
      </c>
      <c r="L74" s="44">
        <f>C21</f>
        <v>251</v>
      </c>
      <c r="M74" s="32">
        <f t="shared" si="13"/>
        <v>68</v>
      </c>
      <c r="N74" s="33"/>
      <c r="O74" s="18">
        <f t="shared" si="14"/>
        <v>6.680628272251309</v>
      </c>
      <c r="P74" s="18">
        <f t="shared" si="15"/>
        <v>6.0162991371045065</v>
      </c>
      <c r="Q74" s="18">
        <f t="shared" si="16"/>
        <v>11.276948590381426</v>
      </c>
      <c r="R74" s="25"/>
    </row>
    <row r="75" spans="1:18" ht="12.75">
      <c r="A75" s="15" t="s">
        <v>131</v>
      </c>
      <c r="B75" s="16">
        <v>55</v>
      </c>
      <c r="C75" s="16">
        <v>37</v>
      </c>
      <c r="D75" s="34">
        <f t="shared" si="10"/>
        <v>18</v>
      </c>
      <c r="E75" s="34"/>
      <c r="F75" s="18">
        <f t="shared" si="11"/>
        <v>1.1518324607329844</v>
      </c>
      <c r="G75" s="18">
        <f t="shared" si="12"/>
        <v>0.8868648130393096</v>
      </c>
      <c r="H75" s="18">
        <f t="shared" si="8"/>
        <v>2.985074626865672</v>
      </c>
      <c r="I75" s="20"/>
      <c r="J75" s="45" t="s">
        <v>88</v>
      </c>
      <c r="K75" s="44">
        <f>B50</f>
        <v>1506</v>
      </c>
      <c r="L75" s="44">
        <f>C50</f>
        <v>1135</v>
      </c>
      <c r="M75" s="32">
        <f t="shared" si="13"/>
        <v>371</v>
      </c>
      <c r="N75" s="33"/>
      <c r="O75" s="18">
        <f t="shared" si="14"/>
        <v>31.539267015706805</v>
      </c>
      <c r="P75" s="18">
        <f t="shared" si="15"/>
        <v>27.20517737296261</v>
      </c>
      <c r="Q75" s="18">
        <f t="shared" si="16"/>
        <v>61.5257048092869</v>
      </c>
      <c r="R75" s="25"/>
    </row>
    <row r="76" spans="1:18" ht="12.75">
      <c r="A76" s="15" t="s">
        <v>132</v>
      </c>
      <c r="B76" s="16">
        <v>3</v>
      </c>
      <c r="C76" s="16">
        <v>4</v>
      </c>
      <c r="D76" s="14">
        <f aca="true" t="shared" si="17" ref="D76:D81">B76-C76</f>
        <v>-1</v>
      </c>
      <c r="E76" s="14"/>
      <c r="F76" s="18">
        <f t="shared" si="11"/>
        <v>0.06282722513089005</v>
      </c>
      <c r="G76" s="18">
        <f t="shared" si="12"/>
        <v>0.09587727708533078</v>
      </c>
      <c r="H76" s="18">
        <f t="shared" si="8"/>
        <v>-0.16583747927031509</v>
      </c>
      <c r="I76" s="20"/>
      <c r="J76" s="37" t="s">
        <v>99</v>
      </c>
      <c r="K76" s="44">
        <f>B56</f>
        <v>48</v>
      </c>
      <c r="L76" s="44">
        <f>C56</f>
        <v>34</v>
      </c>
      <c r="M76" s="32">
        <f t="shared" si="13"/>
        <v>14</v>
      </c>
      <c r="N76" s="24"/>
      <c r="O76" s="18">
        <f t="shared" si="14"/>
        <v>1.0052356020942408</v>
      </c>
      <c r="P76" s="18">
        <f t="shared" si="15"/>
        <v>0.8149568552253116</v>
      </c>
      <c r="Q76" s="18">
        <f t="shared" si="16"/>
        <v>2.3217247097844114</v>
      </c>
      <c r="R76" s="25"/>
    </row>
    <row r="77" spans="1:18" ht="12.75">
      <c r="A77" s="15" t="s">
        <v>133</v>
      </c>
      <c r="B77" s="16">
        <v>2</v>
      </c>
      <c r="C77" s="16">
        <v>4</v>
      </c>
      <c r="D77" s="14">
        <f t="shared" si="17"/>
        <v>-2</v>
      </c>
      <c r="E77" s="17"/>
      <c r="F77" s="18">
        <f t="shared" si="11"/>
        <v>0.041884816753926704</v>
      </c>
      <c r="G77" s="18">
        <f t="shared" si="12"/>
        <v>0.09587727708533078</v>
      </c>
      <c r="H77" s="18">
        <f t="shared" si="8"/>
        <v>-0.33167495854063017</v>
      </c>
      <c r="I77" s="20"/>
      <c r="J77" s="45" t="s">
        <v>112</v>
      </c>
      <c r="K77" s="44">
        <f>B63</f>
        <v>173</v>
      </c>
      <c r="L77" s="44">
        <f>C63</f>
        <v>137</v>
      </c>
      <c r="M77" s="32">
        <f t="shared" si="13"/>
        <v>36</v>
      </c>
      <c r="N77" s="24"/>
      <c r="O77" s="18">
        <f t="shared" si="14"/>
        <v>3.6230366492146597</v>
      </c>
      <c r="P77" s="18">
        <f t="shared" si="15"/>
        <v>3.283796740172579</v>
      </c>
      <c r="Q77" s="18">
        <f t="shared" si="16"/>
        <v>5.970149253731344</v>
      </c>
      <c r="R77" s="25"/>
    </row>
    <row r="78" spans="1:18" ht="12.75">
      <c r="A78" s="15" t="s">
        <v>134</v>
      </c>
      <c r="B78" s="16">
        <v>8</v>
      </c>
      <c r="C78" s="16">
        <v>11</v>
      </c>
      <c r="D78" s="14">
        <f t="shared" si="17"/>
        <v>-3</v>
      </c>
      <c r="E78" s="17"/>
      <c r="F78" s="18">
        <f t="shared" si="11"/>
        <v>0.16753926701570682</v>
      </c>
      <c r="G78" s="18">
        <f t="shared" si="12"/>
        <v>0.2636625119846596</v>
      </c>
      <c r="H78" s="18">
        <f t="shared" si="8"/>
        <v>-0.4975124378109453</v>
      </c>
      <c r="I78" s="20"/>
      <c r="J78" s="45" t="s">
        <v>22</v>
      </c>
      <c r="K78" s="44">
        <f>K14</f>
        <v>2418</v>
      </c>
      <c r="L78" s="44">
        <f>L14</f>
        <v>2304</v>
      </c>
      <c r="M78" s="32">
        <f t="shared" si="13"/>
        <v>114</v>
      </c>
      <c r="N78" s="24"/>
      <c r="O78" s="18">
        <f t="shared" si="14"/>
        <v>50.638743455497384</v>
      </c>
      <c r="P78" s="18">
        <f t="shared" si="15"/>
        <v>55.22531160115053</v>
      </c>
      <c r="Q78" s="18">
        <f t="shared" si="16"/>
        <v>18.90547263681592</v>
      </c>
      <c r="R78" s="25"/>
    </row>
    <row r="79" spans="1:18" ht="12.75">
      <c r="A79" s="57" t="s">
        <v>135</v>
      </c>
      <c r="B79" s="58">
        <v>4</v>
      </c>
      <c r="C79" s="58">
        <v>6</v>
      </c>
      <c r="D79" s="14">
        <f t="shared" si="17"/>
        <v>-2</v>
      </c>
      <c r="E79" s="17"/>
      <c r="F79" s="18">
        <f t="shared" si="11"/>
        <v>0.08376963350785341</v>
      </c>
      <c r="G79" s="18">
        <f t="shared" si="12"/>
        <v>0.14381591562799617</v>
      </c>
      <c r="H79" s="18">
        <f t="shared" si="8"/>
        <v>-0.33167495854063017</v>
      </c>
      <c r="I79" s="20"/>
      <c r="J79" s="45" t="s">
        <v>64</v>
      </c>
      <c r="K79" s="44">
        <f>K36</f>
        <v>278</v>
      </c>
      <c r="L79" s="44">
        <f>L36</f>
        <v>284</v>
      </c>
      <c r="M79" s="32">
        <f t="shared" si="13"/>
        <v>-6</v>
      </c>
      <c r="N79" s="24"/>
      <c r="O79" s="18">
        <f t="shared" si="14"/>
        <v>5.821989528795812</v>
      </c>
      <c r="P79" s="18">
        <f t="shared" si="15"/>
        <v>6.807286673058485</v>
      </c>
      <c r="Q79" s="18">
        <f t="shared" si="16"/>
        <v>-0.9950248756218906</v>
      </c>
      <c r="R79" s="25"/>
    </row>
    <row r="80" spans="1:17" ht="12.75">
      <c r="A80" s="54" t="s">
        <v>136</v>
      </c>
      <c r="B80" s="55">
        <v>13</v>
      </c>
      <c r="C80" s="55">
        <v>5</v>
      </c>
      <c r="D80" s="25">
        <f t="shared" si="17"/>
        <v>8</v>
      </c>
      <c r="E80" s="34"/>
      <c r="F80" s="18">
        <f t="shared" si="11"/>
        <v>0.27225130890052357</v>
      </c>
      <c r="G80" s="18">
        <f t="shared" si="12"/>
        <v>0.11984659635666348</v>
      </c>
      <c r="H80" s="18">
        <f t="shared" si="8"/>
        <v>1.3266998341625207</v>
      </c>
      <c r="I80" s="42"/>
      <c r="J80" s="45"/>
      <c r="K80" s="56"/>
      <c r="L80" s="56"/>
      <c r="M80" s="56"/>
      <c r="N80" s="56"/>
      <c r="O80" s="56"/>
      <c r="P80" s="56"/>
      <c r="Q80" s="56"/>
    </row>
    <row r="81" spans="1:17" ht="13.5" thickBot="1">
      <c r="A81" s="59" t="s">
        <v>137</v>
      </c>
      <c r="B81" s="47">
        <v>4</v>
      </c>
      <c r="C81" s="47">
        <v>0</v>
      </c>
      <c r="D81" s="48">
        <f t="shared" si="17"/>
        <v>4</v>
      </c>
      <c r="E81" s="49"/>
      <c r="F81" s="53">
        <f t="shared" si="11"/>
        <v>0.08376963350785341</v>
      </c>
      <c r="G81" s="53">
        <f t="shared" si="12"/>
        <v>0</v>
      </c>
      <c r="H81" s="53">
        <f t="shared" si="8"/>
        <v>0.6633499170812603</v>
      </c>
      <c r="I81" s="50"/>
      <c r="J81" s="51" t="s">
        <v>139</v>
      </c>
      <c r="K81" s="52">
        <f aca="true" t="shared" si="18" ref="K81:Q81">SUM(K73:K79)</f>
        <v>4775</v>
      </c>
      <c r="L81" s="52">
        <f t="shared" si="18"/>
        <v>4172</v>
      </c>
      <c r="M81" s="52">
        <f>SUM(M73:M79)</f>
        <v>603</v>
      </c>
      <c r="N81" s="52"/>
      <c r="O81" s="52">
        <f t="shared" si="18"/>
        <v>100</v>
      </c>
      <c r="P81" s="52">
        <f t="shared" si="18"/>
        <v>100</v>
      </c>
      <c r="Q81" s="52">
        <f t="shared" si="18"/>
        <v>100</v>
      </c>
    </row>
    <row r="82" ht="12.75">
      <c r="A82" s="46" t="s">
        <v>140</v>
      </c>
    </row>
    <row r="83" spans="1:9" ht="12.75">
      <c r="A83" s="14" t="s">
        <v>141</v>
      </c>
      <c r="I83" s="4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2016-09-12T10:07:23Z</dcterms:modified>
  <cp:category/>
  <cp:version/>
  <cp:contentType/>
  <cp:contentStatus/>
</cp:coreProperties>
</file>