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20" sheetId="1" r:id="rId1"/>
  </sheets>
  <definedNames/>
  <calcPr fullCalcOnLoad="1"/>
</workbook>
</file>

<file path=xl/sharedStrings.xml><?xml version="1.0" encoding="utf-8"?>
<sst xmlns="http://schemas.openxmlformats.org/spreadsheetml/2006/main" count="93" uniqueCount="31">
  <si>
    <t>Total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</si>
  <si>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</si>
  <si>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</si>
  <si>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</si>
  <si>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</si>
  <si>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</si>
  <si>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</si>
  <si>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</si>
  <si>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</si>
  <si>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</si>
  <si>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12.05.20 Educació universitària</t>
  </si>
  <si>
    <t>Distribució de l'alumnat resident a Sabadell per àrees d'estudi i sexe.</t>
  </si>
  <si>
    <t>% sobre</t>
  </si>
  <si>
    <t>Sexe</t>
  </si>
  <si>
    <t>Àrees d'estudis</t>
  </si>
  <si>
    <t>Curs</t>
  </si>
  <si>
    <t>total</t>
  </si>
  <si>
    <t xml:space="preserve">Homes </t>
  </si>
  <si>
    <t xml:space="preserve">Dones </t>
  </si>
  <si>
    <t>% Homes</t>
  </si>
  <si>
    <t>% Dones</t>
  </si>
  <si>
    <t xml:space="preserve"> àrea</t>
  </si>
  <si>
    <t>Ciències i Tecnologia</t>
  </si>
  <si>
    <t>Humanitats</t>
  </si>
  <si>
    <t>Ciències de la Salut</t>
  </si>
  <si>
    <t>Esports</t>
  </si>
  <si>
    <t>Doctorats, postgraus</t>
  </si>
  <si>
    <t>Ciències Socials i Empresarials</t>
  </si>
  <si>
    <t>14-15</t>
  </si>
  <si>
    <t>2006-2016</t>
  </si>
  <si>
    <t>15-16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</si>
</sst>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19" applyNumberFormat="1" applyFont="1" applyFill="1" applyBorder="1">
      <alignment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5" fillId="0" borderId="0" xfId="0" applyFont="1" applyBorder="1" applyAlignment="1" quotePrefix="1">
      <alignment horizontal="right"/>
    </xf>
    <xf numFmtId="2" fontId="5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" fontId="5" fillId="0" borderId="0" xfId="0" applyNumberFormat="1" applyFont="1" applyFill="1" applyBorder="1" applyAlignment="1" quotePrefix="1">
      <alignment horizontal="right"/>
    </xf>
    <xf numFmtId="16" fontId="5" fillId="0" borderId="0" xfId="0" applyNumberFormat="1" applyFont="1" applyFill="1" applyBorder="1" applyAlignment="1">
      <alignment horizontal="right"/>
    </xf>
    <xf numFmtId="3" fontId="5" fillId="0" borderId="0" xfId="19" applyNumberFormat="1" applyFont="1" applyBorder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right"/>
    </xf>
    <xf numFmtId="166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" fontId="4" fillId="0" borderId="0" xfId="0" applyNumberFormat="1" applyFont="1" applyFill="1" applyBorder="1" applyAlignment="1" quotePrefix="1">
      <alignment horizontal="right"/>
    </xf>
    <xf numFmtId="164" fontId="6" fillId="0" borderId="0" xfId="19" applyNumberFormat="1" applyFont="1" applyBorder="1">
      <alignment/>
      <protection/>
    </xf>
    <xf numFmtId="3" fontId="4" fillId="0" borderId="0" xfId="19" applyNumberFormat="1" applyFont="1" applyFill="1" applyBorder="1">
      <alignment/>
      <protection/>
    </xf>
    <xf numFmtId="3" fontId="4" fillId="0" borderId="0" xfId="19" applyNumberFormat="1" applyFont="1" applyBorder="1">
      <alignment/>
      <protection/>
    </xf>
    <xf numFmtId="166" fontId="4" fillId="0" borderId="0" xfId="19" applyNumberFormat="1" applyFont="1" applyBorder="1">
      <alignment/>
      <protection/>
    </xf>
    <xf numFmtId="164" fontId="6" fillId="0" borderId="2" xfId="19" applyNumberFormat="1" applyFont="1" applyBorder="1">
      <alignment/>
      <protection/>
    </xf>
    <xf numFmtId="3" fontId="4" fillId="0" borderId="2" xfId="19" applyNumberFormat="1" applyFont="1" applyFill="1" applyBorder="1">
      <alignment/>
      <protection/>
    </xf>
    <xf numFmtId="3" fontId="4" fillId="0" borderId="2" xfId="19" applyNumberFormat="1" applyFont="1" applyBorder="1">
      <alignment/>
      <protection/>
    </xf>
    <xf numFmtId="166" fontId="4" fillId="0" borderId="2" xfId="19" applyNumberFormat="1" applyFont="1" applyBorder="1">
      <alignment/>
      <protection/>
    </xf>
    <xf numFmtId="2" fontId="4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16" fontId="4" fillId="0" borderId="0" xfId="0" applyNumberFormat="1" applyFont="1" applyFill="1" applyBorder="1" applyAlignment="1">
      <alignment horizontal="right"/>
    </xf>
    <xf numFmtId="16" fontId="4" fillId="0" borderId="2" xfId="0" applyNumberFormat="1" applyFont="1" applyFill="1" applyBorder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Universitats evoluci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workbookViewId="0" topLeftCell="A1">
      <selection activeCell="J80" sqref="J80"/>
    </sheetView>
  </sheetViews>
  <sheetFormatPr defaultColWidth="11.421875" defaultRowHeight="12.75" customHeight="1"/>
  <cols>
    <col min="1" max="1" width="22.57421875" style="0" customWidth="1"/>
    <col min="2" max="5" width="7.7109375" style="14" customWidth="1"/>
    <col min="6" max="6" width="0.5625" style="14" customWidth="1"/>
    <col min="7" max="9" width="7.7109375" style="14" customWidth="1"/>
    <col min="10" max="10" width="25.7109375" style="14" customWidth="1"/>
    <col min="11" max="11" width="6.57421875" style="14" customWidth="1"/>
    <col min="12" max="18" width="5.8515625" style="14" customWidth="1"/>
    <col min="19" max="20" width="6.8515625" style="14" customWidth="1"/>
    <col min="21" max="16384" width="11.421875" style="14" customWidth="1"/>
  </cols>
  <sheetData>
    <row r="1" ht="15.75" customHeight="1">
      <c r="A1" s="1" t="s">
        <v>10</v>
      </c>
    </row>
    <row r="2" spans="1:8" ht="15" customHeight="1">
      <c r="A2" s="2" t="s">
        <v>11</v>
      </c>
      <c r="H2" s="5"/>
    </row>
    <row r="3" spans="1:8" ht="15" customHeight="1">
      <c r="A3" s="2" t="s">
        <v>29</v>
      </c>
      <c r="H3" s="5"/>
    </row>
    <row r="4" spans="1:9" ht="12.75">
      <c r="A4" s="6"/>
      <c r="B4" s="6"/>
      <c r="C4" s="6" t="s">
        <v>12</v>
      </c>
      <c r="D4" s="7"/>
      <c r="E4" s="7" t="s">
        <v>13</v>
      </c>
      <c r="F4" s="6"/>
      <c r="G4" s="7"/>
      <c r="H4" s="7" t="s">
        <v>13</v>
      </c>
      <c r="I4" s="6" t="s">
        <v>0</v>
      </c>
    </row>
    <row r="5" spans="1:9" ht="12.75">
      <c r="A5" s="8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/>
      <c r="G5" s="9" t="s">
        <v>19</v>
      </c>
      <c r="H5" s="9" t="s">
        <v>20</v>
      </c>
      <c r="I5" s="9" t="s">
        <v>21</v>
      </c>
    </row>
    <row r="6" spans="1:16" ht="12.75" customHeight="1">
      <c r="A6" s="3" t="s">
        <v>27</v>
      </c>
      <c r="B6" s="10" t="s">
        <v>1</v>
      </c>
      <c r="C6" s="11">
        <v>43.0030460490951</v>
      </c>
      <c r="D6" s="12">
        <v>923</v>
      </c>
      <c r="E6" s="12">
        <v>1477</v>
      </c>
      <c r="F6" s="12"/>
      <c r="G6" s="11">
        <v>38.458333333333336</v>
      </c>
      <c r="H6" s="11">
        <v>61.541666666666664</v>
      </c>
      <c r="I6" s="13">
        <f>SUM(D6:F6)</f>
        <v>2400</v>
      </c>
      <c r="K6" s="11"/>
      <c r="L6" s="11"/>
      <c r="O6" s="15"/>
      <c r="P6" s="15"/>
    </row>
    <row r="7" spans="1:16" ht="12.75" customHeight="1">
      <c r="A7" s="3"/>
      <c r="B7" s="17" t="s">
        <v>2</v>
      </c>
      <c r="C7" s="11">
        <v>42.2467771639042</v>
      </c>
      <c r="D7" s="12">
        <v>909</v>
      </c>
      <c r="E7" s="12">
        <v>1385</v>
      </c>
      <c r="F7" s="12"/>
      <c r="G7" s="11">
        <v>39.62510897994769</v>
      </c>
      <c r="H7" s="11">
        <v>60.37489102005231</v>
      </c>
      <c r="I7" s="13">
        <f>SUM(D7:F7)</f>
        <v>2294</v>
      </c>
      <c r="K7" s="11"/>
      <c r="L7" s="11"/>
      <c r="O7" s="15"/>
      <c r="P7" s="15"/>
    </row>
    <row r="8" spans="1:16" ht="12.75" customHeight="1">
      <c r="A8" s="3"/>
      <c r="B8" s="17" t="s">
        <v>3</v>
      </c>
      <c r="C8" s="11">
        <v>43.3768142568437</v>
      </c>
      <c r="D8" s="16">
        <v>1074</v>
      </c>
      <c r="E8" s="12">
        <v>1287</v>
      </c>
      <c r="F8" s="12"/>
      <c r="G8" s="11">
        <v>45.48919949174079</v>
      </c>
      <c r="H8" s="11">
        <v>54.510800508259216</v>
      </c>
      <c r="I8" s="13">
        <f>SUM(D8:F8)</f>
        <v>2361</v>
      </c>
      <c r="K8" s="11"/>
      <c r="L8" s="11"/>
      <c r="O8" s="15"/>
      <c r="P8" s="15"/>
    </row>
    <row r="9" spans="1:16" ht="12.75" customHeight="1">
      <c r="A9" s="3"/>
      <c r="B9" s="17" t="s">
        <v>4</v>
      </c>
      <c r="C9" s="11">
        <v>41.4</v>
      </c>
      <c r="D9" s="16">
        <v>988</v>
      </c>
      <c r="E9" s="12">
        <v>1386</v>
      </c>
      <c r="F9" s="12"/>
      <c r="G9" s="11">
        <v>41.6</v>
      </c>
      <c r="H9" s="11">
        <v>58.4</v>
      </c>
      <c r="I9" s="13">
        <f>SUM(D9:F9)</f>
        <v>2374</v>
      </c>
      <c r="K9" s="11"/>
      <c r="L9" s="11"/>
      <c r="O9" s="15"/>
      <c r="P9" s="15"/>
    </row>
    <row r="10" spans="1:16" ht="12.75" customHeight="1">
      <c r="A10" s="3"/>
      <c r="B10" s="17" t="s">
        <v>5</v>
      </c>
      <c r="C10" s="11">
        <v>41.2</v>
      </c>
      <c r="D10" s="16">
        <v>987</v>
      </c>
      <c r="E10" s="12">
        <v>1420</v>
      </c>
      <c r="F10" s="12"/>
      <c r="G10" s="11">
        <v>41</v>
      </c>
      <c r="H10" s="11">
        <v>59</v>
      </c>
      <c r="I10" s="13">
        <f>SUM(D10:F10)</f>
        <v>2407</v>
      </c>
      <c r="K10" s="11"/>
      <c r="L10" s="11"/>
      <c r="O10" s="15"/>
      <c r="P10" s="15"/>
    </row>
    <row r="11" spans="1:16" ht="12.75" customHeight="1">
      <c r="A11" s="3"/>
      <c r="B11" s="17" t="s">
        <v>6</v>
      </c>
      <c r="C11" s="11">
        <v>39.2</v>
      </c>
      <c r="D11" s="16">
        <v>962</v>
      </c>
      <c r="E11" s="12">
        <v>1393</v>
      </c>
      <c r="F11" s="12"/>
      <c r="G11" s="11">
        <v>40.8</v>
      </c>
      <c r="H11" s="11">
        <v>59.2</v>
      </c>
      <c r="I11" s="13">
        <f>SUM(D11:F11)</f>
        <v>2355</v>
      </c>
      <c r="K11" s="11"/>
      <c r="L11" s="11"/>
      <c r="O11" s="15"/>
      <c r="P11" s="15"/>
    </row>
    <row r="12" spans="1:16" ht="12.75" customHeight="1">
      <c r="A12" s="3"/>
      <c r="B12" s="17" t="s">
        <v>7</v>
      </c>
      <c r="C12" s="11">
        <v>38.7</v>
      </c>
      <c r="D12" s="16">
        <v>975</v>
      </c>
      <c r="E12" s="12">
        <v>1405</v>
      </c>
      <c r="F12" s="12"/>
      <c r="G12" s="11">
        <v>41</v>
      </c>
      <c r="H12" s="11">
        <v>59</v>
      </c>
      <c r="I12" s="13">
        <f>SUM(D12:F12)</f>
        <v>2380</v>
      </c>
      <c r="K12" s="11"/>
      <c r="L12" s="11"/>
      <c r="O12" s="15"/>
      <c r="P12" s="15"/>
    </row>
    <row r="13" spans="1:16" ht="12.75" customHeight="1">
      <c r="A13" s="3"/>
      <c r="B13" s="18" t="s">
        <v>8</v>
      </c>
      <c r="C13" s="11">
        <v>38</v>
      </c>
      <c r="D13" s="16">
        <v>936</v>
      </c>
      <c r="E13" s="12">
        <v>1356</v>
      </c>
      <c r="F13" s="12"/>
      <c r="G13" s="11">
        <v>40.8</v>
      </c>
      <c r="H13" s="11">
        <v>59.2</v>
      </c>
      <c r="I13" s="13">
        <f>SUM(D13:F13)</f>
        <v>2292</v>
      </c>
      <c r="K13" s="11"/>
      <c r="L13" s="11"/>
      <c r="O13" s="15"/>
      <c r="P13" s="15"/>
    </row>
    <row r="14" spans="1:16" ht="12.75" customHeight="1">
      <c r="A14" s="3"/>
      <c r="B14" s="18" t="s">
        <v>28</v>
      </c>
      <c r="C14" s="11">
        <v>38.01</v>
      </c>
      <c r="D14" s="16">
        <v>906</v>
      </c>
      <c r="E14" s="12">
        <v>1296</v>
      </c>
      <c r="F14" s="12"/>
      <c r="G14" s="11">
        <v>41.14</v>
      </c>
      <c r="H14" s="11">
        <v>59.86</v>
      </c>
      <c r="I14" s="13">
        <f>SUM(D14:F14)</f>
        <v>2202</v>
      </c>
      <c r="K14" s="11"/>
      <c r="L14" s="11"/>
      <c r="O14" s="15"/>
      <c r="P14" s="15"/>
    </row>
    <row r="15" spans="1:16" ht="12.75" customHeight="1">
      <c r="A15" s="3"/>
      <c r="B15" s="18" t="s">
        <v>30</v>
      </c>
      <c r="C15" s="15">
        <f>0.445066615176675*100</f>
        <v>44.5066615176675</v>
      </c>
      <c r="D15" s="16">
        <v>920</v>
      </c>
      <c r="E15" s="12">
        <v>1385</v>
      </c>
      <c r="F15" s="12"/>
      <c r="G15" s="11">
        <f>0.399132321041215*100</f>
        <v>39.9132321041215</v>
      </c>
      <c r="H15" s="11">
        <f>0.600867678958785*100</f>
        <v>60.0867678958785</v>
      </c>
      <c r="I15" s="13">
        <f>SUM(D15:F15)</f>
        <v>2305</v>
      </c>
      <c r="K15" s="11"/>
      <c r="L15" s="11"/>
      <c r="O15" s="15"/>
      <c r="P15" s="15"/>
    </row>
    <row r="16" spans="1:16" ht="3" customHeight="1">
      <c r="A16" s="3"/>
      <c r="B16" s="10"/>
      <c r="C16" s="11"/>
      <c r="D16" s="16"/>
      <c r="E16" s="12"/>
      <c r="F16" s="12"/>
      <c r="G16" s="11"/>
      <c r="H16" s="11"/>
      <c r="I16" s="13"/>
      <c r="K16" s="11"/>
      <c r="L16" s="11"/>
      <c r="O16" s="15"/>
      <c r="P16" s="15"/>
    </row>
    <row r="17" spans="1:16" ht="12.75" customHeight="1">
      <c r="A17" s="3" t="s">
        <v>22</v>
      </c>
      <c r="B17" s="17" t="s">
        <v>1</v>
      </c>
      <c r="C17" s="11">
        <v>31.6430747177925</v>
      </c>
      <c r="D17" s="12">
        <v>1223</v>
      </c>
      <c r="E17" s="12">
        <v>543</v>
      </c>
      <c r="F17" s="12"/>
      <c r="G17" s="11">
        <v>69.25254813137033</v>
      </c>
      <c r="H17" s="11">
        <v>30.74745186862967</v>
      </c>
      <c r="I17" s="13">
        <f>SUM(D17:F17)</f>
        <v>1766</v>
      </c>
      <c r="K17" s="11"/>
      <c r="L17" s="11"/>
      <c r="O17" s="15"/>
      <c r="P17" s="15"/>
    </row>
    <row r="18" spans="1:16" ht="12.75" customHeight="1">
      <c r="A18" s="3"/>
      <c r="B18" s="17" t="s">
        <v>2</v>
      </c>
      <c r="C18" s="11">
        <v>31.2707182320442</v>
      </c>
      <c r="D18" s="16">
        <v>1174</v>
      </c>
      <c r="E18" s="12">
        <v>524</v>
      </c>
      <c r="F18" s="12"/>
      <c r="G18" s="11">
        <v>69.14016489988222</v>
      </c>
      <c r="H18" s="11">
        <v>30.859835100117785</v>
      </c>
      <c r="I18" s="13">
        <f>SUM(D18:F18)</f>
        <v>1698</v>
      </c>
      <c r="K18" s="11"/>
      <c r="L18" s="11"/>
      <c r="O18" s="15"/>
      <c r="P18" s="15"/>
    </row>
    <row r="19" spans="1:16" ht="12.75" customHeight="1">
      <c r="A19" s="3"/>
      <c r="B19" s="17" t="s">
        <v>3</v>
      </c>
      <c r="C19" s="11">
        <v>31.56347602425133</v>
      </c>
      <c r="D19" s="16">
        <v>1064</v>
      </c>
      <c r="E19" s="12">
        <v>654</v>
      </c>
      <c r="F19" s="12"/>
      <c r="G19" s="11">
        <v>61.9324796274738</v>
      </c>
      <c r="H19" s="11">
        <v>38.06752037252619</v>
      </c>
      <c r="I19" s="13">
        <f>SUM(D19:F19)</f>
        <v>1718</v>
      </c>
      <c r="K19" s="11"/>
      <c r="L19" s="11"/>
      <c r="O19" s="15"/>
      <c r="P19" s="15"/>
    </row>
    <row r="20" spans="1:16" ht="12.75" customHeight="1">
      <c r="A20" s="3"/>
      <c r="B20" s="17" t="s">
        <v>4</v>
      </c>
      <c r="C20" s="11">
        <v>30</v>
      </c>
      <c r="D20" s="16">
        <v>1193</v>
      </c>
      <c r="E20" s="12">
        <v>526</v>
      </c>
      <c r="F20" s="12"/>
      <c r="G20" s="11">
        <v>69.4</v>
      </c>
      <c r="H20" s="11">
        <v>30.6</v>
      </c>
      <c r="I20" s="13">
        <f>SUM(D20:F20)</f>
        <v>1719</v>
      </c>
      <c r="K20" s="11"/>
      <c r="L20" s="11"/>
      <c r="O20" s="15"/>
      <c r="P20" s="15"/>
    </row>
    <row r="21" spans="1:16" ht="12.75" customHeight="1">
      <c r="A21" s="3"/>
      <c r="B21" s="17" t="s">
        <v>5</v>
      </c>
      <c r="C21" s="11">
        <v>29.9</v>
      </c>
      <c r="D21" s="16">
        <v>1156</v>
      </c>
      <c r="E21" s="12">
        <v>588</v>
      </c>
      <c r="F21" s="12"/>
      <c r="G21" s="11">
        <v>66.3</v>
      </c>
      <c r="H21" s="11">
        <v>33.7</v>
      </c>
      <c r="I21" s="13">
        <f>SUM(D21:F21)</f>
        <v>1744</v>
      </c>
      <c r="K21" s="11"/>
      <c r="L21" s="11"/>
      <c r="O21" s="15"/>
      <c r="P21" s="15"/>
    </row>
    <row r="22" spans="1:16" ht="12.75" customHeight="1">
      <c r="A22" s="3"/>
      <c r="B22" s="17" t="s">
        <v>6</v>
      </c>
      <c r="C22" s="11">
        <v>30.5</v>
      </c>
      <c r="D22" s="16">
        <v>1251</v>
      </c>
      <c r="E22" s="12">
        <v>580</v>
      </c>
      <c r="F22" s="12"/>
      <c r="G22" s="11">
        <v>68.3</v>
      </c>
      <c r="H22" s="11">
        <v>31.7</v>
      </c>
      <c r="I22" s="13">
        <f>SUM(D22:F22)</f>
        <v>1831</v>
      </c>
      <c r="J22" s="10"/>
      <c r="K22" s="11"/>
      <c r="L22" s="11"/>
      <c r="O22" s="15"/>
      <c r="P22" s="15"/>
    </row>
    <row r="23" spans="1:16" ht="12.75" customHeight="1">
      <c r="A23" s="3"/>
      <c r="B23" s="17" t="s">
        <v>7</v>
      </c>
      <c r="C23" s="11">
        <v>30.7</v>
      </c>
      <c r="D23" s="16">
        <v>1278</v>
      </c>
      <c r="E23" s="12">
        <v>613</v>
      </c>
      <c r="F23" s="12"/>
      <c r="G23" s="11">
        <v>67.6</v>
      </c>
      <c r="H23" s="11">
        <v>32.4</v>
      </c>
      <c r="I23" s="13">
        <f>SUM(D23:F23)</f>
        <v>1891</v>
      </c>
      <c r="J23" s="10"/>
      <c r="K23" s="11"/>
      <c r="L23" s="11"/>
      <c r="O23" s="15"/>
      <c r="P23" s="15"/>
    </row>
    <row r="24" spans="1:16" ht="12.75" customHeight="1">
      <c r="A24" s="3"/>
      <c r="B24" s="18" t="s">
        <v>8</v>
      </c>
      <c r="C24" s="11">
        <v>31.7</v>
      </c>
      <c r="D24" s="16">
        <v>1260</v>
      </c>
      <c r="E24" s="12">
        <v>653</v>
      </c>
      <c r="F24" s="12"/>
      <c r="G24" s="11">
        <v>65.9</v>
      </c>
      <c r="H24" s="11">
        <v>34.1</v>
      </c>
      <c r="I24" s="13">
        <f>SUM(D24:F24)</f>
        <v>1913</v>
      </c>
      <c r="J24" s="10"/>
      <c r="K24" s="11"/>
      <c r="L24" s="11"/>
      <c r="O24" s="15"/>
      <c r="P24" s="15"/>
    </row>
    <row r="25" spans="1:16" ht="12.75" customHeight="1">
      <c r="A25" s="3"/>
      <c r="B25" s="18" t="s">
        <v>28</v>
      </c>
      <c r="C25" s="11">
        <v>30.69</v>
      </c>
      <c r="D25" s="16">
        <v>1190</v>
      </c>
      <c r="E25" s="12">
        <v>588</v>
      </c>
      <c r="F25" s="12"/>
      <c r="G25" s="11">
        <v>66.93</v>
      </c>
      <c r="H25" s="11">
        <v>33.07</v>
      </c>
      <c r="I25" s="13">
        <f>SUM(D25:F25)</f>
        <v>1778</v>
      </c>
      <c r="J25" s="10"/>
      <c r="K25" s="11"/>
      <c r="L25" s="11"/>
      <c r="O25" s="15"/>
      <c r="P25" s="15"/>
    </row>
    <row r="26" spans="1:16" ht="12.75" customHeight="1">
      <c r="A26" s="3"/>
      <c r="B26" s="18" t="s">
        <v>30</v>
      </c>
      <c r="C26" s="11">
        <f>100*0.252365321490635</f>
        <v>25.2365321490635</v>
      </c>
      <c r="D26" s="16">
        <v>842</v>
      </c>
      <c r="E26" s="12">
        <v>465</v>
      </c>
      <c r="F26" s="12"/>
      <c r="G26" s="11">
        <f>100*0.644223412394797</f>
        <v>64.42234123947969</v>
      </c>
      <c r="H26" s="11">
        <f>100*0.355776587605203</f>
        <v>35.5776587605203</v>
      </c>
      <c r="I26" s="13">
        <f>SUM(D26:F26)</f>
        <v>1307</v>
      </c>
      <c r="J26" s="10"/>
      <c r="K26" s="11"/>
      <c r="L26" s="11"/>
      <c r="O26" s="15"/>
      <c r="P26" s="15"/>
    </row>
    <row r="27" spans="1:16" ht="3" customHeight="1">
      <c r="A27" s="3"/>
      <c r="B27" s="10"/>
      <c r="C27" s="11"/>
      <c r="D27" s="16"/>
      <c r="E27" s="12"/>
      <c r="F27" s="12"/>
      <c r="G27" s="11"/>
      <c r="H27" s="11"/>
      <c r="I27" s="13"/>
      <c r="J27" s="10"/>
      <c r="K27" s="11"/>
      <c r="L27" s="11"/>
      <c r="O27" s="15"/>
      <c r="P27" s="15"/>
    </row>
    <row r="28" spans="1:16" ht="12.75" customHeight="1">
      <c r="A28" s="3" t="s">
        <v>23</v>
      </c>
      <c r="B28" s="17" t="s">
        <v>1</v>
      </c>
      <c r="C28" s="11">
        <v>16.57409066475542</v>
      </c>
      <c r="D28" s="12">
        <v>265</v>
      </c>
      <c r="E28" s="12">
        <v>660</v>
      </c>
      <c r="F28" s="12"/>
      <c r="G28" s="11">
        <v>28.64864864864865</v>
      </c>
      <c r="H28" s="11">
        <v>71.35135135135135</v>
      </c>
      <c r="I28" s="13">
        <f>SUM(D28:F28)</f>
        <v>925</v>
      </c>
      <c r="J28" s="10"/>
      <c r="K28" s="11"/>
      <c r="L28" s="11"/>
      <c r="O28" s="15"/>
      <c r="P28" s="15"/>
    </row>
    <row r="29" spans="1:16" ht="12.75" customHeight="1">
      <c r="A29" s="3"/>
      <c r="B29" s="17" t="s">
        <v>2</v>
      </c>
      <c r="C29" s="11">
        <v>16.353591160220997</v>
      </c>
      <c r="D29" s="16">
        <v>251</v>
      </c>
      <c r="E29" s="12">
        <v>637</v>
      </c>
      <c r="F29" s="12"/>
      <c r="G29" s="11">
        <v>28.265765765765767</v>
      </c>
      <c r="H29" s="11">
        <v>71.73423423423422</v>
      </c>
      <c r="I29" s="13">
        <f>SUM(D29:F29)</f>
        <v>888</v>
      </c>
      <c r="J29" s="10"/>
      <c r="K29" s="11"/>
      <c r="L29" s="11"/>
      <c r="O29" s="15"/>
      <c r="P29" s="15"/>
    </row>
    <row r="30" spans="1:16" ht="12.75" customHeight="1">
      <c r="A30" s="3"/>
      <c r="B30" s="17" t="s">
        <v>3</v>
      </c>
      <c r="C30" s="11">
        <v>16.810582399412088</v>
      </c>
      <c r="D30" s="16">
        <v>292</v>
      </c>
      <c r="E30" s="12">
        <v>623</v>
      </c>
      <c r="F30" s="12"/>
      <c r="G30" s="11">
        <v>31.91256830601093</v>
      </c>
      <c r="H30" s="11">
        <v>68.08743169398907</v>
      </c>
      <c r="I30" s="13">
        <f>SUM(D30:F30)</f>
        <v>915</v>
      </c>
      <c r="J30" s="10"/>
      <c r="K30" s="11"/>
      <c r="L30" s="11"/>
      <c r="O30" s="15"/>
      <c r="P30" s="15"/>
    </row>
    <row r="31" spans="1:16" ht="12.75" customHeight="1">
      <c r="A31" s="3"/>
      <c r="B31" s="17" t="s">
        <v>4</v>
      </c>
      <c r="C31" s="11">
        <v>18.5</v>
      </c>
      <c r="D31" s="4">
        <v>285</v>
      </c>
      <c r="E31" s="19">
        <v>774</v>
      </c>
      <c r="F31" s="19"/>
      <c r="G31" s="11">
        <v>26.9</v>
      </c>
      <c r="H31" s="11">
        <v>73.1</v>
      </c>
      <c r="I31" s="13">
        <f>SUM(D31:F31)</f>
        <v>1059</v>
      </c>
      <c r="J31" s="10"/>
      <c r="K31" s="11"/>
      <c r="L31" s="11"/>
      <c r="O31" s="15"/>
      <c r="P31" s="15"/>
    </row>
    <row r="32" spans="1:16" ht="12.75" customHeight="1">
      <c r="A32" s="3"/>
      <c r="B32" s="17" t="s">
        <v>5</v>
      </c>
      <c r="C32" s="11">
        <v>21</v>
      </c>
      <c r="D32" s="4">
        <v>338</v>
      </c>
      <c r="E32" s="19">
        <v>887</v>
      </c>
      <c r="F32" s="19"/>
      <c r="G32" s="11">
        <v>27.6</v>
      </c>
      <c r="H32" s="11">
        <v>72.4</v>
      </c>
      <c r="I32" s="13">
        <f>SUM(D32:F32)</f>
        <v>1225</v>
      </c>
      <c r="J32" s="10"/>
      <c r="K32" s="11"/>
      <c r="L32" s="11"/>
      <c r="O32" s="15"/>
      <c r="P32" s="15"/>
    </row>
    <row r="33" spans="1:16" ht="12.75" customHeight="1">
      <c r="A33" s="3"/>
      <c r="B33" s="17" t="s">
        <v>6</v>
      </c>
      <c r="C33" s="11">
        <v>21.8</v>
      </c>
      <c r="D33" s="16">
        <v>373</v>
      </c>
      <c r="E33" s="12">
        <v>935</v>
      </c>
      <c r="F33" s="12"/>
      <c r="G33" s="11">
        <v>28.5</v>
      </c>
      <c r="H33" s="11">
        <v>71.5</v>
      </c>
      <c r="I33" s="13">
        <f>SUM(D33:F33)</f>
        <v>1308</v>
      </c>
      <c r="J33" s="10"/>
      <c r="K33" s="11"/>
      <c r="L33" s="11"/>
      <c r="O33" s="15"/>
      <c r="P33" s="15"/>
    </row>
    <row r="34" spans="1:16" ht="12.75" customHeight="1">
      <c r="A34" s="3"/>
      <c r="B34" s="17" t="s">
        <v>7</v>
      </c>
      <c r="C34" s="11">
        <v>21.4</v>
      </c>
      <c r="D34" s="16">
        <v>353</v>
      </c>
      <c r="E34" s="12">
        <v>964</v>
      </c>
      <c r="F34" s="12"/>
      <c r="G34" s="11">
        <v>26.8</v>
      </c>
      <c r="H34" s="11">
        <v>73.2</v>
      </c>
      <c r="I34" s="13">
        <f>SUM(D34:F34)</f>
        <v>1317</v>
      </c>
      <c r="J34" s="10"/>
      <c r="K34" s="11"/>
      <c r="L34" s="11"/>
      <c r="O34" s="15"/>
      <c r="P34" s="15"/>
    </row>
    <row r="35" spans="1:16" ht="12.75" customHeight="1">
      <c r="A35" s="20"/>
      <c r="B35" s="18" t="s">
        <v>8</v>
      </c>
      <c r="C35" s="11">
        <v>19.8</v>
      </c>
      <c r="D35" s="16">
        <v>327</v>
      </c>
      <c r="E35" s="12">
        <v>868</v>
      </c>
      <c r="F35" s="12"/>
      <c r="G35" s="11">
        <v>27.4</v>
      </c>
      <c r="H35" s="11">
        <v>72.6</v>
      </c>
      <c r="I35" s="13">
        <f>SUM(D35:F35)</f>
        <v>1195</v>
      </c>
      <c r="J35" s="10"/>
      <c r="K35" s="11"/>
      <c r="L35" s="11"/>
      <c r="O35" s="15"/>
      <c r="P35" s="15"/>
    </row>
    <row r="36" spans="1:16" ht="12.75" customHeight="1">
      <c r="A36" s="20"/>
      <c r="B36" s="18" t="s">
        <v>28</v>
      </c>
      <c r="C36" s="11">
        <v>20.23</v>
      </c>
      <c r="D36" s="16">
        <v>334</v>
      </c>
      <c r="E36" s="12">
        <v>838</v>
      </c>
      <c r="F36" s="12"/>
      <c r="G36" s="11">
        <v>28.5</v>
      </c>
      <c r="H36" s="11">
        <v>71.5</v>
      </c>
      <c r="I36" s="13">
        <f>SUM(D36:F36)</f>
        <v>1172</v>
      </c>
      <c r="J36" s="10"/>
      <c r="K36" s="11"/>
      <c r="L36" s="11"/>
      <c r="O36" s="15"/>
      <c r="P36" s="15"/>
    </row>
    <row r="37" spans="1:16" ht="12.75" customHeight="1">
      <c r="A37" s="20"/>
      <c r="B37" s="18" t="s">
        <v>30</v>
      </c>
      <c r="C37" s="11">
        <f>100*0.19212203128017</f>
        <v>19.212203128017</v>
      </c>
      <c r="D37" s="16">
        <v>324</v>
      </c>
      <c r="E37" s="12">
        <v>671</v>
      </c>
      <c r="F37" s="12"/>
      <c r="G37" s="11">
        <f>100*0.325628140703518</f>
        <v>32.5628140703518</v>
      </c>
      <c r="H37" s="11">
        <f>100*0.674371859296482</f>
        <v>67.43718592964821</v>
      </c>
      <c r="I37" s="13">
        <f>SUM(D37:F37)</f>
        <v>995</v>
      </c>
      <c r="J37" s="10"/>
      <c r="K37" s="11"/>
      <c r="L37" s="11"/>
      <c r="O37" s="15"/>
      <c r="P37" s="15"/>
    </row>
    <row r="38" spans="1:16" ht="3" customHeight="1">
      <c r="A38" s="20"/>
      <c r="B38" s="17"/>
      <c r="C38" s="11"/>
      <c r="D38" s="16"/>
      <c r="E38" s="12"/>
      <c r="F38" s="12"/>
      <c r="G38" s="11"/>
      <c r="H38" s="11"/>
      <c r="I38" s="13"/>
      <c r="J38" s="10"/>
      <c r="K38" s="11"/>
      <c r="L38" s="11"/>
      <c r="O38" s="15"/>
      <c r="P38" s="15"/>
    </row>
    <row r="39" spans="1:16" ht="12.75" customHeight="1">
      <c r="A39" s="3" t="s">
        <v>24</v>
      </c>
      <c r="B39" s="17" t="s">
        <v>1</v>
      </c>
      <c r="C39" s="11">
        <v>3.906110016126142</v>
      </c>
      <c r="D39" s="12">
        <v>50</v>
      </c>
      <c r="E39" s="12">
        <v>168</v>
      </c>
      <c r="F39" s="12"/>
      <c r="G39" s="11">
        <v>22.93577981651376</v>
      </c>
      <c r="H39" s="11">
        <v>77.06422018348624</v>
      </c>
      <c r="I39" s="13">
        <f>SUM(D39:F39)</f>
        <v>218</v>
      </c>
      <c r="J39" s="10"/>
      <c r="K39" s="11"/>
      <c r="L39" s="11"/>
      <c r="O39" s="15"/>
      <c r="P39" s="15"/>
    </row>
    <row r="40" spans="1:16" ht="11.25">
      <c r="A40" s="3"/>
      <c r="B40" s="17" t="s">
        <v>2</v>
      </c>
      <c r="C40" s="11">
        <v>3.8305709023941064</v>
      </c>
      <c r="D40" s="16">
        <v>50</v>
      </c>
      <c r="E40" s="12">
        <v>158</v>
      </c>
      <c r="F40" s="12"/>
      <c r="G40" s="11">
        <v>24.03846153846154</v>
      </c>
      <c r="H40" s="11">
        <v>75.96153846153845</v>
      </c>
      <c r="I40" s="13">
        <f>SUM(D40:F40)</f>
        <v>208</v>
      </c>
      <c r="J40" s="10"/>
      <c r="K40" s="11"/>
      <c r="L40" s="11"/>
      <c r="O40" s="15"/>
      <c r="P40" s="15"/>
    </row>
    <row r="41" spans="1:16" ht="12.75" customHeight="1">
      <c r="A41" s="3"/>
      <c r="B41" s="17" t="s">
        <v>3</v>
      </c>
      <c r="C41" s="11">
        <v>3.9683997795333457</v>
      </c>
      <c r="D41" s="16">
        <v>54</v>
      </c>
      <c r="E41" s="12">
        <v>162</v>
      </c>
      <c r="F41" s="12"/>
      <c r="G41" s="11">
        <v>25</v>
      </c>
      <c r="H41" s="11">
        <v>75</v>
      </c>
      <c r="I41" s="13">
        <f>SUM(D41:F41)</f>
        <v>216</v>
      </c>
      <c r="J41" s="10"/>
      <c r="K41" s="11"/>
      <c r="L41" s="11"/>
      <c r="O41" s="15"/>
      <c r="P41" s="15"/>
    </row>
    <row r="42" spans="1:16" ht="12.75" customHeight="1">
      <c r="A42" s="3"/>
      <c r="B42" s="17" t="s">
        <v>4</v>
      </c>
      <c r="C42" s="11">
        <v>4.3</v>
      </c>
      <c r="D42" s="4">
        <v>64</v>
      </c>
      <c r="E42" s="19">
        <v>180</v>
      </c>
      <c r="F42" s="19"/>
      <c r="G42" s="11">
        <v>26.2</v>
      </c>
      <c r="H42" s="11">
        <v>73.8</v>
      </c>
      <c r="I42" s="13">
        <f>SUM(D42:F42)</f>
        <v>244</v>
      </c>
      <c r="J42" s="10"/>
      <c r="K42" s="11"/>
      <c r="L42" s="11"/>
      <c r="O42" s="15"/>
      <c r="P42" s="15"/>
    </row>
    <row r="43" spans="1:16" ht="12.75" customHeight="1">
      <c r="A43" s="3"/>
      <c r="B43" s="17" t="s">
        <v>5</v>
      </c>
      <c r="C43" s="11">
        <v>5</v>
      </c>
      <c r="D43" s="4">
        <v>77</v>
      </c>
      <c r="E43" s="19">
        <v>213</v>
      </c>
      <c r="F43" s="19"/>
      <c r="G43" s="11">
        <v>26.6</v>
      </c>
      <c r="H43" s="11">
        <v>73.4</v>
      </c>
      <c r="I43" s="13">
        <f>SUM(D43:F43)</f>
        <v>290</v>
      </c>
      <c r="J43" s="10"/>
      <c r="K43" s="11"/>
      <c r="L43" s="11"/>
      <c r="O43" s="15"/>
      <c r="P43" s="15"/>
    </row>
    <row r="44" spans="1:16" ht="12.75" customHeight="1">
      <c r="A44" s="3"/>
      <c r="B44" s="17" t="s">
        <v>6</v>
      </c>
      <c r="C44" s="11">
        <v>5.2</v>
      </c>
      <c r="D44" s="16">
        <v>82</v>
      </c>
      <c r="E44" s="12">
        <v>228</v>
      </c>
      <c r="F44" s="12"/>
      <c r="G44" s="11">
        <v>26.5</v>
      </c>
      <c r="H44" s="11">
        <v>73.5</v>
      </c>
      <c r="I44" s="13">
        <f>SUM(D44:F44)</f>
        <v>310</v>
      </c>
      <c r="J44" s="10"/>
      <c r="K44" s="11"/>
      <c r="L44" s="11"/>
      <c r="O44" s="15"/>
      <c r="P44" s="15"/>
    </row>
    <row r="45" spans="1:16" ht="12.75" customHeight="1">
      <c r="A45" s="3"/>
      <c r="B45" s="17" t="s">
        <v>7</v>
      </c>
      <c r="C45" s="11">
        <v>5.5</v>
      </c>
      <c r="D45" s="16">
        <v>94</v>
      </c>
      <c r="E45" s="12">
        <v>244</v>
      </c>
      <c r="F45" s="12"/>
      <c r="G45" s="11">
        <v>27.8</v>
      </c>
      <c r="H45" s="11">
        <v>72.2</v>
      </c>
      <c r="I45" s="13">
        <f>SUM(D45:F45)</f>
        <v>338</v>
      </c>
      <c r="J45" s="10"/>
      <c r="K45" s="11"/>
      <c r="L45" s="11"/>
      <c r="O45" s="15"/>
      <c r="P45" s="15"/>
    </row>
    <row r="46" spans="1:16" ht="12.75" customHeight="1">
      <c r="A46" s="20"/>
      <c r="B46" s="18" t="s">
        <v>8</v>
      </c>
      <c r="C46" s="11">
        <v>6</v>
      </c>
      <c r="D46" s="16">
        <v>111</v>
      </c>
      <c r="E46" s="12">
        <v>254</v>
      </c>
      <c r="F46" s="12"/>
      <c r="G46" s="11">
        <v>30.4</v>
      </c>
      <c r="H46" s="11">
        <v>69.6</v>
      </c>
      <c r="I46" s="13">
        <f>SUM(D46:F46)</f>
        <v>365</v>
      </c>
      <c r="J46" s="10"/>
      <c r="K46" s="11"/>
      <c r="L46" s="11"/>
      <c r="O46" s="15"/>
      <c r="P46" s="15"/>
    </row>
    <row r="47" spans="1:16" ht="12.75" customHeight="1">
      <c r="A47" s="20"/>
      <c r="B47" s="18" t="s">
        <v>28</v>
      </c>
      <c r="C47" s="11">
        <v>6.53</v>
      </c>
      <c r="D47" s="16">
        <v>112</v>
      </c>
      <c r="E47" s="12">
        <v>266</v>
      </c>
      <c r="F47" s="12"/>
      <c r="G47" s="11">
        <v>29.63</v>
      </c>
      <c r="H47" s="11">
        <v>70.37</v>
      </c>
      <c r="I47" s="13">
        <f>SUM(D47:F47)</f>
        <v>378</v>
      </c>
      <c r="J47" s="10"/>
      <c r="K47" s="11"/>
      <c r="L47" s="11"/>
      <c r="O47" s="15"/>
      <c r="P47" s="15"/>
    </row>
    <row r="48" spans="1:16" ht="12.75" customHeight="1">
      <c r="A48" s="20"/>
      <c r="B48" s="18" t="s">
        <v>30</v>
      </c>
      <c r="C48" s="11">
        <f>100*0.0602432902104653</f>
        <v>6.024329021046531</v>
      </c>
      <c r="D48" s="16">
        <v>93</v>
      </c>
      <c r="E48" s="12">
        <v>219</v>
      </c>
      <c r="F48" s="12"/>
      <c r="G48" s="11">
        <f>100*0.298076923076923</f>
        <v>29.807692307692303</v>
      </c>
      <c r="H48" s="11">
        <f>100*0.701923076923077</f>
        <v>70.1923076923077</v>
      </c>
      <c r="I48" s="13">
        <f>SUM(D48:F48)</f>
        <v>312</v>
      </c>
      <c r="J48" s="10"/>
      <c r="K48" s="11"/>
      <c r="L48" s="11"/>
      <c r="O48" s="15"/>
      <c r="P48" s="15"/>
    </row>
    <row r="49" spans="1:16" ht="3" customHeight="1">
      <c r="A49" s="20"/>
      <c r="B49" s="17"/>
      <c r="C49" s="11"/>
      <c r="D49" s="16"/>
      <c r="E49" s="12"/>
      <c r="F49" s="12"/>
      <c r="G49" s="11"/>
      <c r="H49" s="11"/>
      <c r="I49" s="13"/>
      <c r="J49" s="10"/>
      <c r="K49" s="11"/>
      <c r="L49" s="11"/>
      <c r="O49" s="15"/>
      <c r="P49" s="15"/>
    </row>
    <row r="50" spans="1:16" ht="12.75" customHeight="1">
      <c r="A50" s="3" t="s">
        <v>25</v>
      </c>
      <c r="B50" s="10" t="s">
        <v>1</v>
      </c>
      <c r="C50" s="11">
        <v>0.26876903780684464</v>
      </c>
      <c r="D50" s="12">
        <v>11</v>
      </c>
      <c r="E50" s="12">
        <v>4</v>
      </c>
      <c r="F50" s="12"/>
      <c r="G50" s="11">
        <v>73.33333333333333</v>
      </c>
      <c r="H50" s="11">
        <v>26.666666666666668</v>
      </c>
      <c r="I50" s="13">
        <f>SUM(D50:F50)</f>
        <v>15</v>
      </c>
      <c r="J50" s="10"/>
      <c r="K50" s="11"/>
      <c r="L50" s="11"/>
      <c r="O50" s="15"/>
      <c r="P50" s="15"/>
    </row>
    <row r="51" spans="1:16" ht="12.75" customHeight="1">
      <c r="A51" s="3"/>
      <c r="B51" s="10" t="s">
        <v>2</v>
      </c>
      <c r="C51" s="11">
        <v>0.29465930018416203</v>
      </c>
      <c r="D51" s="12">
        <v>11</v>
      </c>
      <c r="E51" s="12">
        <v>5</v>
      </c>
      <c r="F51" s="12"/>
      <c r="G51" s="11">
        <v>68.75</v>
      </c>
      <c r="H51" s="11">
        <v>31.25</v>
      </c>
      <c r="I51" s="13">
        <f>SUM(D51:F51)</f>
        <v>16</v>
      </c>
      <c r="J51" s="10"/>
      <c r="K51" s="11"/>
      <c r="L51" s="11"/>
      <c r="O51" s="15"/>
      <c r="P51" s="15"/>
    </row>
    <row r="52" spans="1:16" ht="12.75" customHeight="1">
      <c r="A52" s="3"/>
      <c r="B52" s="17" t="s">
        <v>3</v>
      </c>
      <c r="C52" s="11">
        <v>0.3123277604262355</v>
      </c>
      <c r="D52" s="12">
        <v>12</v>
      </c>
      <c r="E52" s="12">
        <v>5</v>
      </c>
      <c r="F52" s="12"/>
      <c r="G52" s="11">
        <v>70.58823529411765</v>
      </c>
      <c r="H52" s="11">
        <v>29.411764705882355</v>
      </c>
      <c r="I52" s="13">
        <f>SUM(D52:F52)</f>
        <v>17</v>
      </c>
      <c r="J52" s="10"/>
      <c r="K52" s="11"/>
      <c r="L52" s="11"/>
      <c r="O52" s="15"/>
      <c r="P52" s="15"/>
    </row>
    <row r="53" spans="1:16" ht="12.75" customHeight="1">
      <c r="A53" s="3"/>
      <c r="B53" s="17" t="s">
        <v>4</v>
      </c>
      <c r="C53" s="11">
        <v>0.3</v>
      </c>
      <c r="D53" s="16">
        <v>13</v>
      </c>
      <c r="E53" s="12">
        <v>5</v>
      </c>
      <c r="F53" s="12"/>
      <c r="G53" s="11">
        <v>72.2</v>
      </c>
      <c r="H53" s="11">
        <v>27.8</v>
      </c>
      <c r="I53" s="13">
        <f>SUM(D53:F53)</f>
        <v>18</v>
      </c>
      <c r="J53" s="10"/>
      <c r="K53" s="11"/>
      <c r="L53" s="11"/>
      <c r="O53" s="15"/>
      <c r="P53" s="15"/>
    </row>
    <row r="54" spans="1:16" ht="12.75" customHeight="1">
      <c r="A54" s="3"/>
      <c r="B54" s="17" t="s">
        <v>5</v>
      </c>
      <c r="C54" s="11">
        <v>0.3</v>
      </c>
      <c r="D54" s="16">
        <v>13</v>
      </c>
      <c r="E54" s="12">
        <v>5</v>
      </c>
      <c r="F54" s="12"/>
      <c r="G54" s="11">
        <v>72.2</v>
      </c>
      <c r="H54" s="11">
        <v>27.8</v>
      </c>
      <c r="I54" s="13">
        <f>SUM(D54:F54)</f>
        <v>18</v>
      </c>
      <c r="J54" s="10"/>
      <c r="K54" s="11"/>
      <c r="L54" s="11"/>
      <c r="O54" s="15"/>
      <c r="P54" s="15"/>
    </row>
    <row r="55" spans="1:16" ht="12.75" customHeight="1">
      <c r="A55" s="3"/>
      <c r="B55" s="17" t="s">
        <v>6</v>
      </c>
      <c r="C55" s="11">
        <v>0.3</v>
      </c>
      <c r="D55" s="16">
        <v>13</v>
      </c>
      <c r="E55" s="12">
        <v>6</v>
      </c>
      <c r="F55" s="12"/>
      <c r="G55" s="11">
        <v>68.4</v>
      </c>
      <c r="H55" s="11">
        <v>31.6</v>
      </c>
      <c r="I55" s="13">
        <f>SUM(D55:F55)</f>
        <v>19</v>
      </c>
      <c r="J55" s="10"/>
      <c r="K55" s="11"/>
      <c r="L55" s="11"/>
      <c r="O55" s="15"/>
      <c r="P55" s="15"/>
    </row>
    <row r="56" spans="1:16" ht="12.75" customHeight="1">
      <c r="A56" s="20"/>
      <c r="B56" s="17" t="s">
        <v>7</v>
      </c>
      <c r="C56" s="11">
        <v>0.6</v>
      </c>
      <c r="D56" s="16">
        <v>32</v>
      </c>
      <c r="E56" s="12">
        <v>8</v>
      </c>
      <c r="F56" s="12"/>
      <c r="G56" s="11">
        <v>80</v>
      </c>
      <c r="H56" s="11">
        <v>20</v>
      </c>
      <c r="I56" s="13">
        <f>SUM(D56:F56)</f>
        <v>40</v>
      </c>
      <c r="J56" s="10"/>
      <c r="K56" s="11"/>
      <c r="L56" s="11"/>
      <c r="O56" s="15"/>
      <c r="P56" s="15"/>
    </row>
    <row r="57" spans="1:16" ht="12.75" customHeight="1">
      <c r="A57" s="20"/>
      <c r="B57" s="18" t="s">
        <v>8</v>
      </c>
      <c r="C57" s="21">
        <v>0.6</v>
      </c>
      <c r="D57" s="16">
        <v>30</v>
      </c>
      <c r="E57" s="16">
        <v>7</v>
      </c>
      <c r="F57" s="16"/>
      <c r="G57" s="21">
        <v>81.1</v>
      </c>
      <c r="H57" s="21">
        <v>18.9</v>
      </c>
      <c r="I57" s="22">
        <f>SUM(D57:F57)</f>
        <v>37</v>
      </c>
      <c r="J57" s="10"/>
      <c r="K57" s="11"/>
      <c r="L57" s="11"/>
      <c r="O57" s="15"/>
      <c r="P57" s="15"/>
    </row>
    <row r="58" spans="1:16" ht="12.75" customHeight="1">
      <c r="A58" s="20"/>
      <c r="B58" s="18" t="s">
        <v>28</v>
      </c>
      <c r="C58" s="21">
        <v>0.4</v>
      </c>
      <c r="D58" s="16">
        <v>21</v>
      </c>
      <c r="E58" s="16">
        <v>2</v>
      </c>
      <c r="F58" s="16"/>
      <c r="G58" s="21">
        <v>91.3</v>
      </c>
      <c r="H58" s="21">
        <v>8.7</v>
      </c>
      <c r="I58" s="22">
        <f>SUM(D58:F58)</f>
        <v>23</v>
      </c>
      <c r="J58" s="10"/>
      <c r="K58" s="11"/>
      <c r="L58" s="11"/>
      <c r="O58" s="15"/>
      <c r="P58" s="15"/>
    </row>
    <row r="59" spans="1:16" ht="12.75" customHeight="1">
      <c r="A59" s="20"/>
      <c r="B59" s="18" t="s">
        <v>30</v>
      </c>
      <c r="C59" s="21">
        <f>100*0.00386174937246573</f>
        <v>0.386174937246573</v>
      </c>
      <c r="D59" s="16">
        <v>16</v>
      </c>
      <c r="E59" s="16">
        <v>4</v>
      </c>
      <c r="F59" s="16"/>
      <c r="G59" s="21">
        <f>100*0.8</f>
        <v>80</v>
      </c>
      <c r="H59" s="21">
        <f>100*0.2</f>
        <v>20</v>
      </c>
      <c r="I59" s="22">
        <f>SUM(D59:F59)</f>
        <v>20</v>
      </c>
      <c r="J59" s="10"/>
      <c r="K59" s="11"/>
      <c r="L59" s="11"/>
      <c r="O59" s="15"/>
      <c r="P59" s="15"/>
    </row>
    <row r="60" spans="1:16" ht="3" customHeight="1">
      <c r="A60" s="20"/>
      <c r="B60" s="18"/>
      <c r="C60" s="21"/>
      <c r="D60" s="16"/>
      <c r="E60" s="16"/>
      <c r="F60" s="16"/>
      <c r="G60" s="21"/>
      <c r="H60" s="21"/>
      <c r="I60" s="22"/>
      <c r="J60" s="10"/>
      <c r="K60" s="11"/>
      <c r="L60" s="11"/>
      <c r="O60" s="15"/>
      <c r="P60" s="15"/>
    </row>
    <row r="61" spans="1:16" ht="12.75">
      <c r="A61" s="20" t="s">
        <v>26</v>
      </c>
      <c r="B61" s="10" t="s">
        <v>1</v>
      </c>
      <c r="C61" s="21">
        <v>4.6</v>
      </c>
      <c r="D61" s="16">
        <v>107</v>
      </c>
      <c r="E61" s="16">
        <v>150</v>
      </c>
      <c r="F61" s="16"/>
      <c r="G61" s="23">
        <v>41.6</v>
      </c>
      <c r="H61" s="23">
        <v>58.4</v>
      </c>
      <c r="I61" s="13">
        <v>257</v>
      </c>
      <c r="J61" s="24"/>
      <c r="K61" s="11"/>
      <c r="L61" s="11"/>
      <c r="O61" s="15"/>
      <c r="P61" s="15"/>
    </row>
    <row r="62" spans="1:16" ht="12.75">
      <c r="A62" s="3"/>
      <c r="B62" s="17" t="s">
        <v>2</v>
      </c>
      <c r="C62" s="21">
        <v>6</v>
      </c>
      <c r="D62" s="16">
        <v>140</v>
      </c>
      <c r="E62" s="16">
        <v>186</v>
      </c>
      <c r="F62" s="16"/>
      <c r="G62" s="23">
        <v>42.9</v>
      </c>
      <c r="H62" s="23">
        <v>57.1</v>
      </c>
      <c r="I62" s="13">
        <v>326</v>
      </c>
      <c r="J62" s="11"/>
      <c r="K62" s="11"/>
      <c r="L62" s="11"/>
      <c r="O62" s="15"/>
      <c r="P62" s="15"/>
    </row>
    <row r="63" spans="1:16" ht="12.75" customHeight="1">
      <c r="A63" s="3"/>
      <c r="B63" s="17" t="s">
        <v>3</v>
      </c>
      <c r="C63" s="21">
        <v>4</v>
      </c>
      <c r="D63" s="16">
        <v>85</v>
      </c>
      <c r="E63" s="16">
        <v>131</v>
      </c>
      <c r="F63" s="16"/>
      <c r="G63" s="23">
        <v>39.4</v>
      </c>
      <c r="H63" s="23">
        <v>60.6</v>
      </c>
      <c r="I63" s="13">
        <v>216</v>
      </c>
      <c r="J63" s="11"/>
      <c r="K63" s="11"/>
      <c r="L63" s="11"/>
      <c r="O63" s="15"/>
      <c r="P63" s="15"/>
    </row>
    <row r="64" spans="1:16" ht="12.75" customHeight="1">
      <c r="A64" s="3"/>
      <c r="B64" s="17" t="s">
        <v>4</v>
      </c>
      <c r="C64" s="21">
        <v>5.7</v>
      </c>
      <c r="D64" s="16">
        <v>148</v>
      </c>
      <c r="E64" s="16">
        <v>177</v>
      </c>
      <c r="F64" s="16"/>
      <c r="G64" s="23">
        <v>45.5</v>
      </c>
      <c r="H64" s="23">
        <v>54.5</v>
      </c>
      <c r="I64" s="13">
        <v>325</v>
      </c>
      <c r="J64" s="11"/>
      <c r="K64" s="11"/>
      <c r="L64" s="11"/>
      <c r="O64" s="15"/>
      <c r="P64" s="15"/>
    </row>
    <row r="65" spans="1:16" ht="12.75" customHeight="1">
      <c r="A65" s="3"/>
      <c r="B65" s="17" t="s">
        <v>5</v>
      </c>
      <c r="C65" s="21">
        <v>2.7</v>
      </c>
      <c r="D65" s="16">
        <v>69</v>
      </c>
      <c r="E65" s="16">
        <v>87</v>
      </c>
      <c r="F65" s="16"/>
      <c r="G65" s="23">
        <v>44.2</v>
      </c>
      <c r="H65" s="23">
        <v>55.8</v>
      </c>
      <c r="I65" s="13">
        <v>156</v>
      </c>
      <c r="J65" s="11"/>
      <c r="K65" s="11"/>
      <c r="L65" s="11"/>
      <c r="O65" s="15"/>
      <c r="P65" s="15"/>
    </row>
    <row r="66" spans="1:16" ht="12.75" customHeight="1">
      <c r="A66" s="3"/>
      <c r="B66" s="17" t="s">
        <v>6</v>
      </c>
      <c r="C66" s="21">
        <v>3.1</v>
      </c>
      <c r="D66" s="16">
        <v>83</v>
      </c>
      <c r="E66" s="16">
        <v>102</v>
      </c>
      <c r="F66" s="16"/>
      <c r="G66" s="23">
        <v>44.9</v>
      </c>
      <c r="H66" s="23">
        <v>55.1</v>
      </c>
      <c r="I66" s="13">
        <f>SUM(D66:F66)</f>
        <v>185</v>
      </c>
      <c r="J66" s="11"/>
      <c r="K66" s="11"/>
      <c r="L66" s="11"/>
      <c r="O66" s="15"/>
      <c r="P66" s="15"/>
    </row>
    <row r="67" spans="1:16" ht="12.75" customHeight="1">
      <c r="A67" s="3"/>
      <c r="B67" s="17" t="s">
        <v>7</v>
      </c>
      <c r="C67" s="21">
        <v>3.1</v>
      </c>
      <c r="D67" s="16">
        <v>95</v>
      </c>
      <c r="E67" s="16">
        <v>95</v>
      </c>
      <c r="F67" s="16"/>
      <c r="G67" s="21">
        <v>50</v>
      </c>
      <c r="H67" s="21">
        <v>50</v>
      </c>
      <c r="I67" s="13">
        <f>SUM(D67:F67)</f>
        <v>190</v>
      </c>
      <c r="J67" s="11"/>
      <c r="K67" s="11"/>
      <c r="L67" s="11"/>
      <c r="O67" s="15"/>
      <c r="P67" s="15"/>
    </row>
    <row r="68" spans="1:16" ht="12.75" customHeight="1">
      <c r="A68" s="20"/>
      <c r="B68" s="18" t="s">
        <v>8</v>
      </c>
      <c r="C68" s="21">
        <v>3.9</v>
      </c>
      <c r="D68" s="16">
        <v>112</v>
      </c>
      <c r="E68" s="16">
        <v>123</v>
      </c>
      <c r="F68" s="16"/>
      <c r="G68" s="21">
        <v>47.7</v>
      </c>
      <c r="H68" s="21">
        <v>52.3</v>
      </c>
      <c r="I68" s="13">
        <f>SUM(D68:F68)</f>
        <v>235</v>
      </c>
      <c r="J68" s="11"/>
      <c r="K68" s="11"/>
      <c r="L68" s="11"/>
      <c r="O68" s="15"/>
      <c r="P68" s="15"/>
    </row>
    <row r="69" spans="1:16" ht="12.75" customHeight="1">
      <c r="A69" s="20"/>
      <c r="B69" s="18" t="s">
        <v>28</v>
      </c>
      <c r="C69" s="21">
        <v>4.14</v>
      </c>
      <c r="D69" s="16">
        <v>113</v>
      </c>
      <c r="E69" s="16">
        <v>127</v>
      </c>
      <c r="F69" s="16"/>
      <c r="G69" s="21">
        <v>47.08</v>
      </c>
      <c r="H69" s="21">
        <v>52.92</v>
      </c>
      <c r="I69" s="13">
        <f>SUM(D69:F69)</f>
        <v>240</v>
      </c>
      <c r="J69" s="11"/>
      <c r="K69" s="11"/>
      <c r="L69" s="11"/>
      <c r="O69" s="15"/>
      <c r="P69" s="15"/>
    </row>
    <row r="70" spans="1:16" ht="12.75" customHeight="1">
      <c r="A70" s="20"/>
      <c r="B70" s="18" t="s">
        <v>30</v>
      </c>
      <c r="C70" s="21">
        <f>100*0.0463409924695887</f>
        <v>4.63409924695887</v>
      </c>
      <c r="D70" s="16">
        <v>105</v>
      </c>
      <c r="E70" s="16">
        <v>135</v>
      </c>
      <c r="F70" s="16"/>
      <c r="G70" s="21">
        <f>100*0.4375</f>
        <v>43.75</v>
      </c>
      <c r="H70" s="21">
        <f>100*0.5625</f>
        <v>56.25</v>
      </c>
      <c r="I70" s="13">
        <f>SUM(D70:F70)</f>
        <v>240</v>
      </c>
      <c r="J70" s="11"/>
      <c r="K70" s="11"/>
      <c r="L70" s="11"/>
      <c r="O70" s="15"/>
      <c r="P70" s="15"/>
    </row>
    <row r="71" spans="1:16" ht="3" customHeight="1">
      <c r="A71" s="3"/>
      <c r="G71" s="25"/>
      <c r="H71" s="25"/>
      <c r="O71" s="15"/>
      <c r="P71" s="15"/>
    </row>
    <row r="72" spans="1:16" ht="12.75" customHeight="1">
      <c r="A72" s="26" t="s">
        <v>0</v>
      </c>
      <c r="B72" s="27" t="s">
        <v>1</v>
      </c>
      <c r="C72" s="13"/>
      <c r="D72" s="13">
        <v>2579</v>
      </c>
      <c r="E72" s="22">
        <v>3002</v>
      </c>
      <c r="F72" s="28">
        <v>0</v>
      </c>
      <c r="G72" s="29">
        <v>46.21035656692349</v>
      </c>
      <c r="H72" s="29">
        <v>53.789643433076506</v>
      </c>
      <c r="I72" s="13">
        <f>SUM(D72:F72)</f>
        <v>5581</v>
      </c>
      <c r="K72" s="15"/>
      <c r="L72" s="15"/>
      <c r="O72" s="15"/>
      <c r="P72" s="15"/>
    </row>
    <row r="73" spans="1:16" ht="11.25">
      <c r="A73" s="3"/>
      <c r="B73" s="27" t="s">
        <v>2</v>
      </c>
      <c r="C73" s="13"/>
      <c r="D73" s="13">
        <v>2535</v>
      </c>
      <c r="E73" s="13">
        <v>2895</v>
      </c>
      <c r="F73" s="28">
        <v>0</v>
      </c>
      <c r="G73" s="29">
        <v>46.68508287292818</v>
      </c>
      <c r="H73" s="29">
        <v>53.31491712707182</v>
      </c>
      <c r="I73" s="13">
        <f>SUM(D73:F73)</f>
        <v>5430</v>
      </c>
      <c r="K73" s="15"/>
      <c r="L73" s="15"/>
      <c r="O73" s="15"/>
      <c r="P73" s="15"/>
    </row>
    <row r="74" spans="1:16" ht="12.75" customHeight="1">
      <c r="A74" s="3"/>
      <c r="B74" s="27" t="s">
        <v>3</v>
      </c>
      <c r="C74" s="13"/>
      <c r="D74" s="13">
        <v>2581</v>
      </c>
      <c r="E74" s="13">
        <v>2862</v>
      </c>
      <c r="F74" s="28">
        <v>0</v>
      </c>
      <c r="G74" s="29">
        <v>47.41870292118317</v>
      </c>
      <c r="H74" s="29">
        <v>52.581297078816824</v>
      </c>
      <c r="I74" s="13">
        <f>SUM(D74:F74)</f>
        <v>5443</v>
      </c>
      <c r="K74" s="15"/>
      <c r="L74" s="15"/>
      <c r="O74" s="15"/>
      <c r="P74" s="15"/>
    </row>
    <row r="75" spans="1:16" ht="12.75" customHeight="1">
      <c r="A75" s="3"/>
      <c r="B75" s="30" t="s">
        <v>4</v>
      </c>
      <c r="C75" s="13"/>
      <c r="D75" s="22">
        <v>2691</v>
      </c>
      <c r="E75" s="13">
        <v>3048</v>
      </c>
      <c r="F75" s="28">
        <v>0</v>
      </c>
      <c r="G75" s="29">
        <v>46.9</v>
      </c>
      <c r="H75" s="29">
        <v>53.1</v>
      </c>
      <c r="I75" s="13">
        <f>SUM(D75:F75)</f>
        <v>5739</v>
      </c>
      <c r="K75" s="15"/>
      <c r="L75" s="15"/>
      <c r="O75" s="15"/>
      <c r="P75" s="15"/>
    </row>
    <row r="76" spans="1:16" ht="12.75" customHeight="1">
      <c r="A76" s="20"/>
      <c r="B76" s="30" t="s">
        <v>5</v>
      </c>
      <c r="C76" s="13"/>
      <c r="D76" s="22">
        <v>2640</v>
      </c>
      <c r="E76" s="13">
        <v>3200</v>
      </c>
      <c r="F76" s="28"/>
      <c r="G76" s="29">
        <v>45.2</v>
      </c>
      <c r="H76" s="29">
        <v>54.8</v>
      </c>
      <c r="I76" s="13">
        <f>SUM(D76:F76)</f>
        <v>5840</v>
      </c>
      <c r="K76" s="15"/>
      <c r="L76" s="15"/>
      <c r="O76" s="15"/>
      <c r="P76" s="15"/>
    </row>
    <row r="77" spans="1:16" ht="11.25">
      <c r="A77" s="20"/>
      <c r="B77" s="30" t="s">
        <v>6</v>
      </c>
      <c r="C77" s="31"/>
      <c r="D77" s="32">
        <v>2764</v>
      </c>
      <c r="E77" s="33">
        <v>3244</v>
      </c>
      <c r="F77" s="34"/>
      <c r="G77" s="29">
        <v>46</v>
      </c>
      <c r="H77" s="29">
        <v>54</v>
      </c>
      <c r="I77" s="13">
        <f>SUM(D77:F77)</f>
        <v>6008</v>
      </c>
      <c r="K77" s="15"/>
      <c r="L77" s="15"/>
      <c r="O77" s="15"/>
      <c r="P77" s="15"/>
    </row>
    <row r="78" spans="1:16" ht="11.25">
      <c r="A78" s="20"/>
      <c r="B78" s="30" t="s">
        <v>7</v>
      </c>
      <c r="C78" s="31"/>
      <c r="D78" s="32">
        <v>2827</v>
      </c>
      <c r="E78" s="33">
        <v>3329</v>
      </c>
      <c r="F78" s="34"/>
      <c r="G78" s="29">
        <v>45.9</v>
      </c>
      <c r="H78" s="29">
        <v>54.1</v>
      </c>
      <c r="I78" s="13">
        <f>SUM(D78:F78)</f>
        <v>6156</v>
      </c>
      <c r="K78" s="15"/>
      <c r="L78" s="15"/>
      <c r="O78" s="15"/>
      <c r="P78" s="15"/>
    </row>
    <row r="79" spans="1:16" ht="11.25">
      <c r="A79" s="20"/>
      <c r="B79" s="30" t="s">
        <v>8</v>
      </c>
      <c r="C79" s="31"/>
      <c r="D79" s="32">
        <v>2776</v>
      </c>
      <c r="E79" s="33">
        <v>3261</v>
      </c>
      <c r="F79" s="34"/>
      <c r="G79" s="29">
        <v>46</v>
      </c>
      <c r="H79" s="29">
        <v>54</v>
      </c>
      <c r="I79" s="13">
        <f>SUM(D79:F79)</f>
        <v>6037</v>
      </c>
      <c r="K79" s="15"/>
      <c r="L79" s="15"/>
      <c r="O79" s="15"/>
      <c r="P79" s="15"/>
    </row>
    <row r="80" spans="1:16" ht="11.25">
      <c r="A80" s="20"/>
      <c r="B80" s="42" t="s">
        <v>28</v>
      </c>
      <c r="C80" s="31"/>
      <c r="D80" s="32">
        <v>2676</v>
      </c>
      <c r="E80" s="33">
        <v>3117</v>
      </c>
      <c r="F80" s="34"/>
      <c r="G80" s="29">
        <v>46.19</v>
      </c>
      <c r="H80" s="29">
        <v>53.81</v>
      </c>
      <c r="I80" s="13">
        <f>SUM(D80:F80)</f>
        <v>5793</v>
      </c>
      <c r="K80" s="15"/>
      <c r="L80" s="15"/>
      <c r="O80" s="15"/>
      <c r="P80" s="15"/>
    </row>
    <row r="81" spans="1:16" ht="12" thickBot="1">
      <c r="A81" s="20"/>
      <c r="B81" s="43" t="s">
        <v>30</v>
      </c>
      <c r="C81" s="35"/>
      <c r="D81" s="36">
        <v>2300</v>
      </c>
      <c r="E81" s="37">
        <v>2879</v>
      </c>
      <c r="F81" s="38"/>
      <c r="G81" s="39">
        <f>100*0.444101177833559</f>
        <v>44.4101177833559</v>
      </c>
      <c r="H81" s="39">
        <f>100*0.555898822166441</f>
        <v>55.58988221664411</v>
      </c>
      <c r="I81" s="13">
        <f>SUM(D81:F81)</f>
        <v>5179</v>
      </c>
      <c r="K81" s="15"/>
      <c r="L81" s="15"/>
      <c r="O81" s="15"/>
      <c r="P81" s="15"/>
    </row>
    <row r="82" spans="1:16" ht="11.25">
      <c r="A82" s="40" t="s">
        <v>9</v>
      </c>
      <c r="B82" s="41"/>
      <c r="C82" s="41"/>
      <c r="D82" s="41"/>
      <c r="E82" s="41"/>
      <c r="F82" s="41"/>
      <c r="G82" s="41"/>
      <c r="H82" s="41"/>
      <c r="I82" s="41"/>
      <c r="O82" s="15"/>
      <c r="P82" s="15"/>
    </row>
    <row r="83" spans="1:16" ht="11.25">
      <c r="A83" s="14"/>
      <c r="O83" s="15"/>
      <c r="P83" s="15"/>
    </row>
    <row r="84" spans="1:16" ht="11.25">
      <c r="A84" s="14"/>
      <c r="O84" s="15"/>
      <c r="P84" s="15"/>
    </row>
    <row r="85" spans="1:16" ht="11.25">
      <c r="A85" s="14"/>
      <c r="O85" s="15"/>
      <c r="P85" s="15"/>
    </row>
    <row r="86" spans="1:16" ht="11.25">
      <c r="A86" s="14"/>
      <c r="O86" s="15"/>
      <c r="P86" s="15"/>
    </row>
    <row r="87" spans="1:16" ht="11.25">
      <c r="A87" s="14"/>
      <c r="O87" s="15"/>
      <c r="P87" s="15"/>
    </row>
    <row r="88" spans="1:16" ht="11.25">
      <c r="A88" s="14"/>
      <c r="O88" s="15"/>
      <c r="P88" s="15"/>
    </row>
    <row r="89" spans="1:16" ht="11.25">
      <c r="A89" s="14"/>
      <c r="O89" s="15"/>
      <c r="P89" s="15"/>
    </row>
    <row r="90" spans="1:16" ht="11.25">
      <c r="A90" s="14"/>
      <c r="O90" s="15"/>
      <c r="P90" s="15"/>
    </row>
    <row r="91" spans="1:16" ht="11.25">
      <c r="A91" s="14"/>
      <c r="O91" s="15"/>
      <c r="P91" s="15"/>
    </row>
    <row r="92" spans="1:16" ht="11.25">
      <c r="A92" s="14"/>
      <c r="O92" s="15"/>
      <c r="P92" s="15"/>
    </row>
    <row r="93" spans="1:16" ht="11.25">
      <c r="A93" s="14"/>
      <c r="O93" s="15"/>
      <c r="P93" s="15"/>
    </row>
    <row r="94" spans="1:16" ht="11.25">
      <c r="A94" s="14"/>
      <c r="O94" s="15"/>
      <c r="P94" s="15"/>
    </row>
    <row r="95" spans="1:16" ht="11.25">
      <c r="A95" s="14"/>
      <c r="O95" s="15"/>
      <c r="P95" s="15"/>
    </row>
    <row r="96" spans="1:16" ht="11.25">
      <c r="A96" s="14"/>
      <c r="O96" s="15"/>
      <c r="P96" s="15"/>
    </row>
    <row r="97" spans="1:16" ht="11.25">
      <c r="A97" s="14"/>
      <c r="O97" s="15"/>
      <c r="P97" s="15"/>
    </row>
    <row r="98" spans="1:16" ht="11.25">
      <c r="A98" s="14"/>
      <c r="O98" s="15"/>
      <c r="P98" s="15"/>
    </row>
    <row r="99" spans="1:16" ht="12" customHeight="1">
      <c r="A99" s="14"/>
      <c r="O99" s="15"/>
      <c r="P99" s="15"/>
    </row>
    <row r="100" spans="1:16" ht="12" customHeight="1">
      <c r="A100" s="14"/>
      <c r="O100" s="15"/>
      <c r="P100" s="15"/>
    </row>
    <row r="101" spans="1:16" ht="12" customHeight="1">
      <c r="A101" s="14"/>
      <c r="O101" s="15"/>
      <c r="P101" s="15"/>
    </row>
    <row r="102" spans="1:16" ht="4.5" customHeight="1">
      <c r="A102" s="14"/>
      <c r="O102" s="15"/>
      <c r="P102" s="15"/>
    </row>
    <row r="103" spans="15:16" ht="12" customHeight="1">
      <c r="O103" s="15"/>
      <c r="P103" s="15"/>
    </row>
    <row r="104" spans="15:16" ht="12" customHeight="1">
      <c r="O104" s="15"/>
      <c r="P104" s="15"/>
    </row>
    <row r="105" spans="15:16" ht="12" customHeight="1">
      <c r="O105" s="15"/>
      <c r="P105" s="15"/>
    </row>
    <row r="106" spans="15:16" ht="12" customHeight="1">
      <c r="O106" s="15"/>
      <c r="P106" s="15"/>
    </row>
    <row r="107" spans="15:16" ht="12" customHeight="1">
      <c r="O107" s="15"/>
      <c r="P107" s="15"/>
    </row>
    <row r="108" spans="15:16" ht="12" customHeight="1">
      <c r="O108" s="15"/>
      <c r="P108" s="15"/>
    </row>
    <row r="109" spans="15:16" ht="12" customHeight="1">
      <c r="O109" s="15"/>
      <c r="P109" s="15"/>
    </row>
    <row r="110" spans="15:16" ht="12" customHeight="1">
      <c r="O110" s="15"/>
      <c r="P110" s="15"/>
    </row>
    <row r="111" spans="15:16" ht="12" customHeight="1">
      <c r="O111" s="15"/>
      <c r="P111" s="15"/>
    </row>
    <row r="112" spans="15:16" ht="4.5" customHeight="1">
      <c r="O112" s="15"/>
      <c r="P112" s="15"/>
    </row>
    <row r="113" spans="15:16" ht="12" customHeight="1">
      <c r="O113" s="15"/>
      <c r="P113" s="15"/>
    </row>
    <row r="114" spans="15:16" ht="12" customHeight="1">
      <c r="O114" s="15"/>
      <c r="P114" s="15"/>
    </row>
    <row r="115" spans="15:16" ht="12" customHeight="1">
      <c r="O115" s="15"/>
      <c r="P115" s="15"/>
    </row>
    <row r="116" spans="15:16" ht="12" customHeight="1">
      <c r="O116" s="15"/>
      <c r="P116" s="15"/>
    </row>
    <row r="117" spans="15:16" ht="12" customHeight="1">
      <c r="O117" s="15"/>
      <c r="P117" s="15"/>
    </row>
    <row r="118" spans="15:16" ht="12" customHeight="1">
      <c r="O118" s="15"/>
      <c r="P118" s="15"/>
    </row>
    <row r="119" spans="15:16" ht="12" customHeight="1">
      <c r="O119" s="15"/>
      <c r="P119" s="15"/>
    </row>
    <row r="120" spans="15:16" ht="12" customHeight="1">
      <c r="O120" s="15"/>
      <c r="P120" s="15"/>
    </row>
    <row r="121" spans="15:16" ht="12" customHeight="1">
      <c r="O121" s="15"/>
      <c r="P121" s="15"/>
    </row>
    <row r="122" spans="15:16" ht="4.5" customHeight="1">
      <c r="O122" s="15"/>
      <c r="P122" s="15"/>
    </row>
    <row r="123" spans="15:16" ht="12" customHeight="1">
      <c r="O123" s="15"/>
      <c r="P123" s="15"/>
    </row>
    <row r="124" spans="15:16" ht="12" customHeight="1">
      <c r="O124" s="15"/>
      <c r="P124" s="15"/>
    </row>
    <row r="125" spans="15:16" ht="12" customHeight="1">
      <c r="O125" s="15"/>
      <c r="P125" s="15"/>
    </row>
    <row r="126" spans="15:16" ht="12" customHeight="1">
      <c r="O126" s="15"/>
      <c r="P126" s="15"/>
    </row>
    <row r="127" spans="15:16" ht="12" customHeight="1">
      <c r="O127" s="15"/>
      <c r="P127" s="15"/>
    </row>
    <row r="128" spans="15:16" ht="12" customHeight="1">
      <c r="O128" s="15"/>
      <c r="P128" s="15"/>
    </row>
    <row r="129" spans="15:16" ht="12" customHeight="1">
      <c r="O129" s="15"/>
      <c r="P129" s="15"/>
    </row>
    <row r="130" spans="15:16" ht="12" customHeight="1">
      <c r="O130" s="15"/>
      <c r="P130" s="15"/>
    </row>
    <row r="131" spans="15:16" ht="12" customHeight="1">
      <c r="O131" s="15"/>
      <c r="P131" s="15"/>
    </row>
    <row r="132" spans="15:16" ht="12.75" customHeight="1">
      <c r="O132" s="15"/>
      <c r="P132" s="15"/>
    </row>
    <row r="133" spans="15:16" ht="12" customHeight="1">
      <c r="O133" s="15"/>
      <c r="P133" s="15"/>
    </row>
    <row r="134" spans="15:16" ht="12" customHeight="1">
      <c r="O134" s="15"/>
      <c r="P134" s="15"/>
    </row>
    <row r="135" spans="15:16" ht="12" customHeight="1">
      <c r="O135" s="15"/>
      <c r="P135" s="15"/>
    </row>
    <row r="136" spans="15:16" ht="12" customHeight="1">
      <c r="O136" s="15"/>
      <c r="P136" s="15"/>
    </row>
    <row r="137" spans="15:16" ht="12" customHeight="1">
      <c r="O137" s="15"/>
      <c r="P137" s="15"/>
    </row>
    <row r="138" spans="15:16" ht="12" customHeight="1">
      <c r="O138" s="15"/>
      <c r="P138" s="15"/>
    </row>
    <row r="139" spans="15:16" ht="4.5" customHeight="1">
      <c r="O139" s="15"/>
      <c r="P139" s="15"/>
    </row>
    <row r="140" spans="15:16" ht="12.75" customHeight="1">
      <c r="O140" s="15"/>
      <c r="P140" s="15"/>
    </row>
    <row r="141" spans="15:16" ht="12.75" customHeight="1">
      <c r="O141" s="15"/>
      <c r="P141" s="15"/>
    </row>
    <row r="142" spans="15:16" ht="12.75" customHeight="1">
      <c r="O142" s="15"/>
      <c r="P142" s="15"/>
    </row>
    <row r="143" spans="15:16" ht="12.75" customHeight="1">
      <c r="O143" s="15"/>
      <c r="P143" s="15"/>
    </row>
    <row r="144" spans="15:16" ht="12.75" customHeight="1">
      <c r="O144" s="15"/>
      <c r="P144" s="15"/>
    </row>
    <row r="145" spans="15:16" ht="12.75" customHeight="1">
      <c r="O145" s="15"/>
      <c r="P145" s="15"/>
    </row>
    <row r="146" spans="15:16" ht="12.75" customHeight="1">
      <c r="O146" s="15"/>
      <c r="P146" s="15"/>
    </row>
    <row r="147" spans="15:16" ht="12.75" customHeight="1">
      <c r="O147" s="15"/>
      <c r="P147" s="15"/>
    </row>
    <row r="148" spans="15:16" ht="12.75" customHeight="1">
      <c r="O148" s="15"/>
      <c r="P148" s="15"/>
    </row>
    <row r="149" spans="15:16" ht="4.5" customHeight="1">
      <c r="O149" s="15"/>
      <c r="P149" s="15"/>
    </row>
    <row r="150" spans="15:16" ht="12.75" customHeight="1">
      <c r="O150" s="15"/>
      <c r="P150" s="15"/>
    </row>
    <row r="151" spans="15:16" ht="12.75" customHeight="1">
      <c r="O151" s="15"/>
      <c r="P151" s="15"/>
    </row>
    <row r="152" spans="15:16" ht="12.75" customHeight="1">
      <c r="O152" s="15"/>
      <c r="P152" s="15"/>
    </row>
    <row r="153" spans="15:16" ht="12.75" customHeight="1">
      <c r="O153" s="15"/>
      <c r="P153" s="15"/>
    </row>
    <row r="154" spans="15:16" ht="12.75" customHeight="1">
      <c r="O154" s="15"/>
      <c r="P154" s="15"/>
    </row>
    <row r="155" spans="15:16" ht="12.75" customHeight="1">
      <c r="O155" s="15"/>
      <c r="P155" s="15"/>
    </row>
    <row r="156" spans="15:16" ht="12.75" customHeight="1">
      <c r="O156" s="15"/>
      <c r="P156" s="15"/>
    </row>
    <row r="157" spans="15:16" ht="12.75" customHeight="1">
      <c r="O157" s="15"/>
      <c r="P157" s="15"/>
    </row>
    <row r="158" spans="15:16" ht="12.75" customHeight="1">
      <c r="O158" s="15"/>
      <c r="P158" s="15"/>
    </row>
    <row r="159" spans="15:16" ht="12.75" customHeight="1">
      <c r="O159" s="15"/>
      <c r="P159" s="15"/>
    </row>
    <row r="160" spans="15:16" ht="12" customHeight="1">
      <c r="O160" s="15"/>
      <c r="P160" s="15"/>
    </row>
    <row r="161" spans="15:16" ht="12" customHeight="1">
      <c r="O161" s="15"/>
      <c r="P161" s="15"/>
    </row>
    <row r="162" spans="15:16" ht="12" customHeight="1">
      <c r="O162" s="15"/>
      <c r="P162" s="15"/>
    </row>
    <row r="163" spans="15:16" ht="12" customHeight="1">
      <c r="O163" s="15"/>
      <c r="P163" s="15"/>
    </row>
    <row r="164" spans="15:16" ht="12" customHeight="1">
      <c r="O164" s="15"/>
      <c r="P164" s="15"/>
    </row>
    <row r="165" spans="15:16" ht="12" customHeight="1">
      <c r="O165" s="15"/>
      <c r="P165" s="15"/>
    </row>
    <row r="166" spans="15:16" ht="12" customHeight="1">
      <c r="O166" s="15"/>
      <c r="P166" s="15"/>
    </row>
    <row r="167" spans="15:16" ht="12" customHeight="1">
      <c r="O167" s="15"/>
      <c r="P167" s="15"/>
    </row>
    <row r="168" spans="15:16" ht="12" customHeight="1">
      <c r="O168" s="15"/>
      <c r="P168" s="15"/>
    </row>
    <row r="169" spans="15:16" ht="4.5" customHeight="1">
      <c r="O169" s="15"/>
      <c r="P169" s="15"/>
    </row>
    <row r="170" spans="15:16" ht="12" customHeight="1">
      <c r="O170" s="15"/>
      <c r="P170" s="15"/>
    </row>
    <row r="171" spans="15:16" ht="12" customHeight="1">
      <c r="O171" s="15"/>
      <c r="P171" s="15"/>
    </row>
    <row r="172" spans="15:16" ht="12" customHeight="1">
      <c r="O172" s="15"/>
      <c r="P172" s="15"/>
    </row>
    <row r="173" spans="15:16" ht="12" customHeight="1">
      <c r="O173" s="15"/>
      <c r="P173" s="15"/>
    </row>
    <row r="174" spans="15:16" ht="12" customHeight="1">
      <c r="O174" s="15"/>
      <c r="P174" s="15"/>
    </row>
    <row r="175" spans="15:16" ht="12" customHeight="1">
      <c r="O175" s="15"/>
      <c r="P175" s="15"/>
    </row>
    <row r="176" spans="15:16" ht="12" customHeight="1">
      <c r="O176" s="15"/>
      <c r="P176" s="15"/>
    </row>
    <row r="177" spans="15:16" ht="12" customHeight="1">
      <c r="O177" s="15"/>
      <c r="P177" s="15"/>
    </row>
    <row r="178" spans="15:16" ht="12" customHeight="1">
      <c r="O178" s="15"/>
      <c r="P178" s="1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2016-12-30T11:28:51Z</dcterms:modified>
  <cp:category/>
  <cp:version/>
  <cp:contentType/>
  <cp:contentStatus/>
</cp:coreProperties>
</file>