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2.02.14" sheetId="1" r:id="rId1"/>
  </sheets>
  <definedNames/>
  <calcPr fullCalcOnLoad="1"/>
</workbook>
</file>

<file path=xl/sharedStrings.xml><?xml version="1.0" encoding="utf-8"?>
<sst xmlns="http://schemas.openxmlformats.org/spreadsheetml/2006/main" count="186" uniqueCount="163">
  <si>
    <t>02.02.14 Moviment demogràfic</t>
  </si>
  <si>
    <t>Nombre</t>
  </si>
  <si>
    <t>%</t>
  </si>
  <si>
    <t xml:space="preserve">Municipi de </t>
  </si>
  <si>
    <t>Saldo</t>
  </si>
  <si>
    <t>procedència/destinació</t>
  </si>
  <si>
    <t>Altes</t>
  </si>
  <si>
    <t>Baixes</t>
  </si>
  <si>
    <t>migra.</t>
  </si>
  <si>
    <t>Alt Penedès</t>
  </si>
  <si>
    <t>Sant Pol de Mar</t>
  </si>
  <si>
    <t>Castellet i la Gornal</t>
  </si>
  <si>
    <t>Sant Vicenç de Montalt</t>
  </si>
  <si>
    <t>Gelida</t>
  </si>
  <si>
    <t>Tiana</t>
  </si>
  <si>
    <t>Tordera</t>
  </si>
  <si>
    <t>Pontons</t>
  </si>
  <si>
    <t>Vilassar de Dalt</t>
  </si>
  <si>
    <t>Vilassar de Mar</t>
  </si>
  <si>
    <t>Vallès Occidental</t>
  </si>
  <si>
    <t>Badia del Vallès</t>
  </si>
  <si>
    <t>Barberà del Vallès</t>
  </si>
  <si>
    <t>Sant Sadurní d'Anoia</t>
  </si>
  <si>
    <t>Castellar del Vallès</t>
  </si>
  <si>
    <t>Castellbisbal</t>
  </si>
  <si>
    <t>Cerdanyola del Vallès</t>
  </si>
  <si>
    <t>Torrelavit</t>
  </si>
  <si>
    <t>Matadepera</t>
  </si>
  <si>
    <t>Vilafranca del Penedès</t>
  </si>
  <si>
    <t>Montcada i Reixac</t>
  </si>
  <si>
    <t>Baix Llobregat</t>
  </si>
  <si>
    <t>Palau-Solità i Plegamans</t>
  </si>
  <si>
    <t>Polinyà</t>
  </si>
  <si>
    <t>Begues</t>
  </si>
  <si>
    <t>Rellinars</t>
  </si>
  <si>
    <t>Castelldefels</t>
  </si>
  <si>
    <t>Ripollet</t>
  </si>
  <si>
    <t>Cervelló</t>
  </si>
  <si>
    <t>Rubí</t>
  </si>
  <si>
    <t>Sant Cugat del Vallès</t>
  </si>
  <si>
    <t>Corbera de Llobregat</t>
  </si>
  <si>
    <t>Sant Llorenç Savall</t>
  </si>
  <si>
    <t>Cornellà de Llobregat</t>
  </si>
  <si>
    <t>Sant Quirze del Vallès</t>
  </si>
  <si>
    <t>Esparraguera</t>
  </si>
  <si>
    <t>Santa Perpètua de Mogoda</t>
  </si>
  <si>
    <t>Esplugues de Llobregat</t>
  </si>
  <si>
    <t>Sentmenat</t>
  </si>
  <si>
    <t>Gavà</t>
  </si>
  <si>
    <t>Terrassa</t>
  </si>
  <si>
    <t>Ullastrell</t>
  </si>
  <si>
    <t>Molins de Rei</t>
  </si>
  <si>
    <t>Vacarisses</t>
  </si>
  <si>
    <t>Olesa de Montserrat</t>
  </si>
  <si>
    <t>Viladecavalls</t>
  </si>
  <si>
    <t>Pallejà</t>
  </si>
  <si>
    <t>Vallès Oriental</t>
  </si>
  <si>
    <t>Palma de Cervelló, la</t>
  </si>
  <si>
    <t>Bigues i Riells</t>
  </si>
  <si>
    <t>Sant Andreu de la Barca</t>
  </si>
  <si>
    <t>Caldes de Montbui</t>
  </si>
  <si>
    <t>Sant Boi de Llobregat</t>
  </si>
  <si>
    <t>Canovelles</t>
  </si>
  <si>
    <t>Sant Esteve Sesrovires</t>
  </si>
  <si>
    <t>Cardedeu</t>
  </si>
  <si>
    <t>Sant Feliu de Llobregat</t>
  </si>
  <si>
    <t>Castellcir</t>
  </si>
  <si>
    <t>Sant Joan Despí</t>
  </si>
  <si>
    <t>Castellterçol</t>
  </si>
  <si>
    <t>Sant Just Desvern</t>
  </si>
  <si>
    <t>Sant Vicenç dels Horts</t>
  </si>
  <si>
    <t>Garriga, La</t>
  </si>
  <si>
    <t>Granera</t>
  </si>
  <si>
    <t>Vallirana</t>
  </si>
  <si>
    <t>Granollers</t>
  </si>
  <si>
    <t>Viladecans</t>
  </si>
  <si>
    <t>Llagosta, La</t>
  </si>
  <si>
    <t>Barcelonès</t>
  </si>
  <si>
    <t>Lliçà d'Amunt</t>
  </si>
  <si>
    <t>Badalona</t>
  </si>
  <si>
    <t>Lliçà de Vall</t>
  </si>
  <si>
    <t>Barcelona</t>
  </si>
  <si>
    <t>Llinars del Vallès</t>
  </si>
  <si>
    <t>Martorelles</t>
  </si>
  <si>
    <t>Sant Adrià de Besòs</t>
  </si>
  <si>
    <t>Mollet del Vallès</t>
  </si>
  <si>
    <t>Santa Coloma de Gramenet</t>
  </si>
  <si>
    <t>Montmeló</t>
  </si>
  <si>
    <t>Garraf</t>
  </si>
  <si>
    <t>Montornès del Vallès</t>
  </si>
  <si>
    <t>Canyelles</t>
  </si>
  <si>
    <t>Parets del Vallès</t>
  </si>
  <si>
    <t>Cubelles</t>
  </si>
  <si>
    <t>Roca del Vallès, La</t>
  </si>
  <si>
    <t>Sant Antoni de Vilamajor</t>
  </si>
  <si>
    <t>Sant Pere de Ribes</t>
  </si>
  <si>
    <t>Sant Celoni</t>
  </si>
  <si>
    <t>Sitges</t>
  </si>
  <si>
    <t>Vilanova i la Geltrú</t>
  </si>
  <si>
    <t>Sant Feliu de Codines</t>
  </si>
  <si>
    <t>Maresme</t>
  </si>
  <si>
    <t>Sant Fost de Campsentelles</t>
  </si>
  <si>
    <t>Alella</t>
  </si>
  <si>
    <t>Sant Pere de Vilamajor</t>
  </si>
  <si>
    <t>Arenys de Mar</t>
  </si>
  <si>
    <t>Sant Quirze Safaja</t>
  </si>
  <si>
    <t>Arenys de Munt</t>
  </si>
  <si>
    <t>Santa Eulàlia de Ronçana</t>
  </si>
  <si>
    <t>Argentona</t>
  </si>
  <si>
    <t>Caldes d'Estrac</t>
  </si>
  <si>
    <t>Santa Maria de Palautordera</t>
  </si>
  <si>
    <t>Calella</t>
  </si>
  <si>
    <t>Vallgorguina</t>
  </si>
  <si>
    <t>Canet de Mar</t>
  </si>
  <si>
    <t>Dosrius</t>
  </si>
  <si>
    <t>Vilanova del Vallès</t>
  </si>
  <si>
    <t>Malgrat de Mar</t>
  </si>
  <si>
    <t>Masnou, El</t>
  </si>
  <si>
    <t>Mataró</t>
  </si>
  <si>
    <t>Montgat</t>
  </si>
  <si>
    <t>Pineda de Mar</t>
  </si>
  <si>
    <t>Premià de Dalt</t>
  </si>
  <si>
    <t>Premià de Mar</t>
  </si>
  <si>
    <t>Sant Andreu de Llavaneres</t>
  </si>
  <si>
    <t>Sant Cebrià de Vallalta</t>
  </si>
  <si>
    <r>
      <t>RMB</t>
    </r>
    <r>
      <rPr>
        <b/>
        <vertAlign val="superscript"/>
        <sz val="8"/>
        <rFont val="Arial"/>
        <family val="2"/>
      </rPr>
      <t>1</t>
    </r>
  </si>
  <si>
    <t>1. Regió Metropolitana de Barcelona</t>
  </si>
  <si>
    <t>Cànoves i Salamús</t>
  </si>
  <si>
    <t>Prat de Llobregat, el</t>
  </si>
  <si>
    <t>Ametlla del Vallès, l'</t>
  </si>
  <si>
    <t>Hospitalet de Llobregat, l'</t>
  </si>
  <si>
    <t>Franqueses del Vallès, les</t>
  </si>
  <si>
    <t>Gualba</t>
  </si>
  <si>
    <t>Mediona</t>
  </si>
  <si>
    <t>Subirats</t>
  </si>
  <si>
    <t>Cabrils</t>
  </si>
  <si>
    <t>Teià</t>
  </si>
  <si>
    <t>Campins</t>
  </si>
  <si>
    <t>Aiguafreda</t>
  </si>
  <si>
    <t>Sant Quintí de Mediona</t>
  </si>
  <si>
    <t>Torrelles de Foix</t>
  </si>
  <si>
    <t>Arbrera</t>
  </si>
  <si>
    <t>Papiol, el</t>
  </si>
  <si>
    <t>Sant Climent de Llobregat</t>
  </si>
  <si>
    <t>Sant Esteve de Palautordera</t>
  </si>
  <si>
    <t>Vallromanes</t>
  </si>
  <si>
    <t>Font: Ajuntament de Sabadell. Informació de Base.</t>
  </si>
  <si>
    <t>Granada, la</t>
  </si>
  <si>
    <t>Puigdàlber</t>
  </si>
  <si>
    <t>Santa Margarida i els Monjos</t>
  </si>
  <si>
    <t>Collbató</t>
  </si>
  <si>
    <t>Torrelles de Llobregat</t>
  </si>
  <si>
    <t xml:space="preserve"> </t>
  </si>
  <si>
    <r>
      <t>Altes i baixes de Sabadell amb els municipis de la RMB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1/1/2019 a 31/12/2019</t>
    </r>
  </si>
  <si>
    <t>Pla del Penedès, el</t>
  </si>
  <si>
    <t>Sant Pere de Riudebitlles</t>
  </si>
  <si>
    <t>Vilobí del Penedès</t>
  </si>
  <si>
    <t>Castellví de Rosanes</t>
  </si>
  <si>
    <t>Martorell</t>
  </si>
  <si>
    <t>Cabrera de Mar</t>
  </si>
  <si>
    <t>Palafolls</t>
  </si>
  <si>
    <t>Santa Susanna</t>
  </si>
  <si>
    <t>Villalba Saserra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</si>
</sst>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11" xfId="54" applyFont="1" applyFill="1" applyBorder="1" applyAlignment="1">
      <alignment horizontal="left" wrapText="1"/>
      <protection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 applyProtection="1">
      <alignment/>
      <protection/>
    </xf>
    <xf numFmtId="0" fontId="0" fillId="0" borderId="0" xfId="0" applyFill="1" applyAlignment="1">
      <alignment horizontal="right"/>
    </xf>
    <xf numFmtId="0" fontId="6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0" fontId="10" fillId="0" borderId="11" xfId="54" applyFont="1" applyFill="1" applyBorder="1" applyAlignment="1">
      <alignment horizontal="left" wrapText="1"/>
      <protection/>
    </xf>
    <xf numFmtId="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8" fillId="0" borderId="0" xfId="54" applyFont="1" applyFill="1" applyBorder="1" applyAlignment="1">
      <alignment horizontal="left" wrapText="1"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8" fillId="0" borderId="12" xfId="54" applyFont="1" applyFill="1" applyBorder="1" applyAlignment="1">
      <alignment horizontal="left" wrapText="1"/>
      <protection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13" xfId="54" applyFont="1" applyFill="1" applyBorder="1" applyAlignment="1">
      <alignment horizontal="left" wrapText="1"/>
      <protection/>
    </xf>
    <xf numFmtId="0" fontId="0" fillId="0" borderId="0" xfId="55">
      <alignment/>
      <protection/>
    </xf>
    <xf numFmtId="0" fontId="7" fillId="0" borderId="0" xfId="55" applyFont="1">
      <alignment/>
      <protection/>
    </xf>
    <xf numFmtId="0" fontId="8" fillId="0" borderId="0" xfId="54" applyFont="1" applyFill="1" applyBorder="1" applyAlignment="1">
      <alignment horizontal="left"/>
      <protection/>
    </xf>
    <xf numFmtId="0" fontId="7" fillId="0" borderId="0" xfId="55" applyFont="1" applyBorder="1">
      <alignment/>
      <protection/>
    </xf>
    <xf numFmtId="3" fontId="6" fillId="0" borderId="0" xfId="55" applyNumberFormat="1" applyFont="1">
      <alignment/>
      <protection/>
    </xf>
    <xf numFmtId="0" fontId="7" fillId="0" borderId="14" xfId="55" applyFont="1" applyBorder="1">
      <alignment/>
      <protection/>
    </xf>
    <xf numFmtId="0" fontId="7" fillId="0" borderId="14" xfId="0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0" fontId="6" fillId="0" borderId="14" xfId="0" applyFont="1" applyBorder="1" applyAlignment="1" applyProtection="1">
      <alignment horizontal="left"/>
      <protection/>
    </xf>
    <xf numFmtId="3" fontId="6" fillId="0" borderId="14" xfId="0" applyNumberFormat="1" applyFont="1" applyBorder="1" applyAlignment="1" applyProtection="1">
      <alignment horizontal="right"/>
      <protection/>
    </xf>
    <xf numFmtId="0" fontId="7" fillId="0" borderId="0" xfId="55" applyFont="1" applyFill="1">
      <alignment/>
      <protection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11" xfId="54" applyNumberFormat="1" applyFont="1" applyFill="1" applyBorder="1" applyAlignment="1">
      <alignment horizontal="right" wrapText="1"/>
      <protection/>
    </xf>
    <xf numFmtId="0" fontId="6" fillId="0" borderId="0" xfId="55" applyFont="1">
      <alignment/>
      <protection/>
    </xf>
    <xf numFmtId="3" fontId="7" fillId="0" borderId="14" xfId="0" applyNumberFormat="1" applyFont="1" applyBorder="1" applyAlignment="1">
      <alignment horizontal="right"/>
    </xf>
    <xf numFmtId="0" fontId="8" fillId="0" borderId="15" xfId="54" applyFont="1" applyFill="1" applyBorder="1" applyAlignment="1">
      <alignment horizontal="left" wrapText="1"/>
      <protection/>
    </xf>
    <xf numFmtId="3" fontId="7" fillId="0" borderId="0" xfId="55" applyNumberFormat="1" applyFont="1">
      <alignment/>
      <protection/>
    </xf>
    <xf numFmtId="0" fontId="7" fillId="0" borderId="0" xfId="55" applyFont="1" applyFill="1" applyBorder="1">
      <alignment/>
      <protection/>
    </xf>
    <xf numFmtId="3" fontId="7" fillId="0" borderId="0" xfId="0" applyNumberFormat="1" applyFont="1" applyFill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14" xfId="54"/>
    <cellStyle name="Normal_02.02.14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PageLayoutView="0" workbookViewId="0" topLeftCell="A1">
      <pane ySplit="5" topLeftCell="A78" activePane="bottomLeft" state="frozen"/>
      <selection pane="topLeft" activeCell="A1" sqref="A1"/>
      <selection pane="bottomLeft" activeCell="K90" sqref="K90"/>
    </sheetView>
  </sheetViews>
  <sheetFormatPr defaultColWidth="11.421875" defaultRowHeight="12.75"/>
  <cols>
    <col min="1" max="1" width="20.140625" style="0" customWidth="1"/>
    <col min="2" max="3" width="5.7109375" style="0" customWidth="1"/>
    <col min="4" max="4" width="5.57421875" style="0" customWidth="1"/>
    <col min="5" max="5" width="1.1484375" style="0" customWidth="1"/>
    <col min="6" max="6" width="6.140625" style="0" customWidth="1"/>
    <col min="7" max="7" width="5.57421875" style="0" customWidth="1"/>
    <col min="8" max="8" width="5.7109375" style="0" customWidth="1"/>
    <col min="9" max="9" width="1.28515625" style="0" customWidth="1"/>
    <col min="10" max="10" width="19.421875" style="0" customWidth="1"/>
    <col min="11" max="11" width="5.140625" style="0" customWidth="1"/>
    <col min="12" max="12" width="5.7109375" style="0" customWidth="1"/>
    <col min="13" max="13" width="5.57421875" style="0" customWidth="1"/>
    <col min="14" max="14" width="1.1484375" style="0" customWidth="1"/>
    <col min="15" max="15" width="6.140625" style="0" customWidth="1"/>
    <col min="16" max="16" width="5.57421875" style="0" customWidth="1"/>
    <col min="17" max="17" width="5.7109375" style="0" customWidth="1"/>
  </cols>
  <sheetData>
    <row r="1" ht="15.75" customHeight="1">
      <c r="A1" s="1" t="s">
        <v>0</v>
      </c>
    </row>
    <row r="2" ht="15.75" customHeight="1">
      <c r="A2" s="2" t="s">
        <v>153</v>
      </c>
    </row>
    <row r="3" spans="1:17" ht="12.75">
      <c r="A3" s="3"/>
      <c r="B3" s="4"/>
      <c r="C3" s="4"/>
      <c r="D3" s="4" t="s">
        <v>1</v>
      </c>
      <c r="E3" s="5"/>
      <c r="F3" s="4"/>
      <c r="G3" s="4"/>
      <c r="H3" s="4" t="s">
        <v>2</v>
      </c>
      <c r="I3" s="6"/>
      <c r="J3" s="7"/>
      <c r="K3" s="4"/>
      <c r="L3" s="4"/>
      <c r="M3" s="4" t="s">
        <v>1</v>
      </c>
      <c r="N3" s="5"/>
      <c r="O3" s="4"/>
      <c r="P3" s="4"/>
      <c r="Q3" s="4" t="s">
        <v>2</v>
      </c>
    </row>
    <row r="4" spans="1:17" ht="12.75">
      <c r="A4" s="8" t="s">
        <v>3</v>
      </c>
      <c r="B4" s="5"/>
      <c r="C4" s="5"/>
      <c r="D4" s="5" t="s">
        <v>4</v>
      </c>
      <c r="E4" s="5"/>
      <c r="F4" s="5"/>
      <c r="G4" s="5"/>
      <c r="H4" s="5" t="s">
        <v>4</v>
      </c>
      <c r="I4" s="5"/>
      <c r="J4" s="8" t="s">
        <v>3</v>
      </c>
      <c r="K4" s="5"/>
      <c r="L4" s="5"/>
      <c r="M4" s="5" t="s">
        <v>4</v>
      </c>
      <c r="N4" s="5"/>
      <c r="O4" s="5"/>
      <c r="P4" s="5"/>
      <c r="Q4" s="5" t="s">
        <v>4</v>
      </c>
    </row>
    <row r="5" spans="1:17" ht="12.75">
      <c r="A5" s="8" t="s">
        <v>5</v>
      </c>
      <c r="B5" s="5" t="s">
        <v>6</v>
      </c>
      <c r="C5" s="5" t="s">
        <v>7</v>
      </c>
      <c r="D5" s="5" t="s">
        <v>8</v>
      </c>
      <c r="E5" s="5"/>
      <c r="F5" s="5" t="s">
        <v>6</v>
      </c>
      <c r="G5" s="5" t="s">
        <v>7</v>
      </c>
      <c r="H5" s="5" t="s">
        <v>8</v>
      </c>
      <c r="I5" s="5"/>
      <c r="J5" s="8" t="s">
        <v>5</v>
      </c>
      <c r="K5" s="5" t="s">
        <v>6</v>
      </c>
      <c r="L5" s="5" t="s">
        <v>7</v>
      </c>
      <c r="M5" s="5" t="s">
        <v>8</v>
      </c>
      <c r="N5" s="5"/>
      <c r="O5" s="5" t="s">
        <v>6</v>
      </c>
      <c r="P5" s="5" t="s">
        <v>7</v>
      </c>
      <c r="Q5" s="5" t="s">
        <v>8</v>
      </c>
    </row>
    <row r="6" spans="1:17" ht="12.75">
      <c r="A6" s="9" t="s">
        <v>9</v>
      </c>
      <c r="B6" s="10">
        <f>SUM(B7:B22)</f>
        <v>28</v>
      </c>
      <c r="C6" s="10">
        <f>SUM(C7:C22)</f>
        <v>64</v>
      </c>
      <c r="D6" s="28">
        <f>B6-C6</f>
        <v>-36</v>
      </c>
      <c r="E6" s="12"/>
      <c r="F6" s="13">
        <f>B6*100/$K$89</f>
        <v>0.5135730007336757</v>
      </c>
      <c r="G6" s="13">
        <f>C6*100/$L$89</f>
        <v>1.4382022471910112</v>
      </c>
      <c r="H6" s="13">
        <f>D6*100/$M$89</f>
        <v>-3.592814371257485</v>
      </c>
      <c r="I6" s="14"/>
      <c r="J6" s="15" t="s">
        <v>14</v>
      </c>
      <c r="K6" s="48">
        <v>4</v>
      </c>
      <c r="L6" s="48">
        <v>2</v>
      </c>
      <c r="M6" s="44">
        <f>K6-L6</f>
        <v>2</v>
      </c>
      <c r="N6" s="16"/>
      <c r="O6" s="17">
        <f>K6*100/$K$89</f>
        <v>0.07336757153338225</v>
      </c>
      <c r="P6" s="17">
        <f>L6*100/$L$89</f>
        <v>0.0449438202247191</v>
      </c>
      <c r="Q6" s="17">
        <f>M6*100/$M$89</f>
        <v>0.1996007984031936</v>
      </c>
    </row>
    <row r="7" spans="1:17" ht="12.75">
      <c r="A7" s="14" t="s">
        <v>11</v>
      </c>
      <c r="B7" s="48">
        <v>2</v>
      </c>
      <c r="C7" s="48">
        <v>3</v>
      </c>
      <c r="D7" s="23">
        <f>B7-C7</f>
        <v>-1</v>
      </c>
      <c r="F7" s="17">
        <f>B7*100/$K$89</f>
        <v>0.036683785766691124</v>
      </c>
      <c r="G7" s="17">
        <f>C7*100/$L$89</f>
        <v>0.06741573033707865</v>
      </c>
      <c r="H7" s="17">
        <f>D7*100/$M$89</f>
        <v>-0.0998003992015968</v>
      </c>
      <c r="I7" s="18"/>
      <c r="J7" s="15" t="s">
        <v>15</v>
      </c>
      <c r="K7" s="48">
        <v>11</v>
      </c>
      <c r="L7" s="48">
        <v>3</v>
      </c>
      <c r="M7" s="44">
        <f>K7-L7</f>
        <v>8</v>
      </c>
      <c r="N7" s="16"/>
      <c r="O7" s="17">
        <f>K7*100/$K$89</f>
        <v>0.20176082171680118</v>
      </c>
      <c r="P7" s="17">
        <f>L7*100/$L$89</f>
        <v>0.06741573033707865</v>
      </c>
      <c r="Q7" s="17">
        <f>M7*100/$M$89</f>
        <v>0.7984031936127745</v>
      </c>
    </row>
    <row r="8" spans="1:17" ht="12.75">
      <c r="A8" s="14" t="s">
        <v>13</v>
      </c>
      <c r="B8" s="48">
        <v>1</v>
      </c>
      <c r="C8" s="48">
        <v>5</v>
      </c>
      <c r="D8" s="23">
        <f>B8-C8</f>
        <v>-4</v>
      </c>
      <c r="F8" s="17">
        <f>B8*100/$K$89</f>
        <v>0.018341892883345562</v>
      </c>
      <c r="G8" s="17">
        <f>C8*100/$L$89</f>
        <v>0.11235955056179775</v>
      </c>
      <c r="H8" s="17">
        <f>D8*100/$M$89</f>
        <v>-0.3992015968063872</v>
      </c>
      <c r="I8" s="18"/>
      <c r="J8" s="15" t="s">
        <v>17</v>
      </c>
      <c r="K8" s="48">
        <v>2</v>
      </c>
      <c r="L8" s="48">
        <v>1</v>
      </c>
      <c r="M8" s="44">
        <f>K8-L8</f>
        <v>1</v>
      </c>
      <c r="N8" s="16"/>
      <c r="O8" s="17">
        <f>K8*100/$K$89</f>
        <v>0.036683785766691124</v>
      </c>
      <c r="P8" s="17">
        <f>L8*100/$L$89</f>
        <v>0.02247191011235955</v>
      </c>
      <c r="Q8" s="17">
        <f>M8*100/$M$89</f>
        <v>0.0998003992015968</v>
      </c>
    </row>
    <row r="9" spans="1:17" ht="12.75">
      <c r="A9" s="14" t="s">
        <v>147</v>
      </c>
      <c r="B9" s="48">
        <v>1</v>
      </c>
      <c r="C9" s="48">
        <v>5</v>
      </c>
      <c r="D9" s="23">
        <f>B9-C9</f>
        <v>-4</v>
      </c>
      <c r="F9" s="17">
        <f>B9*100/$K$89</f>
        <v>0.018341892883345562</v>
      </c>
      <c r="G9" s="17">
        <f>C9*100/$L$89</f>
        <v>0.11235955056179775</v>
      </c>
      <c r="H9" s="17">
        <f>D9*100/$M$89</f>
        <v>-0.3992015968063872</v>
      </c>
      <c r="I9" s="18"/>
      <c r="J9" s="15" t="s">
        <v>18</v>
      </c>
      <c r="K9" s="48">
        <v>6</v>
      </c>
      <c r="L9" s="48">
        <v>7</v>
      </c>
      <c r="M9" s="44">
        <f>K9-L9</f>
        <v>-1</v>
      </c>
      <c r="N9" s="16"/>
      <c r="O9" s="17">
        <f>K9*100/$K$89</f>
        <v>0.11005135730007337</v>
      </c>
      <c r="P9" s="17">
        <f>L9*100/$L$89</f>
        <v>0.15730337078651685</v>
      </c>
      <c r="Q9" s="17">
        <f>M9*100/$M$89</f>
        <v>-0.0998003992015968</v>
      </c>
    </row>
    <row r="10" spans="1:17" ht="12.75">
      <c r="A10" s="14" t="s">
        <v>133</v>
      </c>
      <c r="B10" s="48">
        <v>0</v>
      </c>
      <c r="C10" s="48">
        <v>1</v>
      </c>
      <c r="D10" s="23">
        <f>B10-C10</f>
        <v>-1</v>
      </c>
      <c r="E10" s="12"/>
      <c r="F10" s="17">
        <f>B10*100/$K$89</f>
        <v>0</v>
      </c>
      <c r="G10" s="17">
        <f>C10*100/$L$89</f>
        <v>0.02247191011235955</v>
      </c>
      <c r="H10" s="17">
        <f>D10*100/$M$89</f>
        <v>-0.0998003992015968</v>
      </c>
      <c r="I10" s="18"/>
      <c r="J10" s="20" t="s">
        <v>19</v>
      </c>
      <c r="K10" s="51">
        <f>SUM(K11:K31)</f>
        <v>2672</v>
      </c>
      <c r="L10" s="51">
        <f>SUM(L11:L31)</f>
        <v>2350</v>
      </c>
      <c r="M10" s="45">
        <f>K10-L10</f>
        <v>322</v>
      </c>
      <c r="N10" s="11"/>
      <c r="O10" s="13">
        <f>K10*100/$K$89</f>
        <v>49.00953778429934</v>
      </c>
      <c r="P10" s="13">
        <f>L10*100/$L$89</f>
        <v>52.80898876404494</v>
      </c>
      <c r="Q10" s="13">
        <f>M10*100/$M$89</f>
        <v>32.13572854291417</v>
      </c>
    </row>
    <row r="11" spans="1:17" ht="12.75">
      <c r="A11" s="14" t="s">
        <v>154</v>
      </c>
      <c r="B11" s="48">
        <v>0</v>
      </c>
      <c r="C11" s="48">
        <v>4</v>
      </c>
      <c r="D11" s="23">
        <f>B11-C11</f>
        <v>-4</v>
      </c>
      <c r="E11" s="12"/>
      <c r="F11" s="17">
        <f>B11*100/$K$89</f>
        <v>0</v>
      </c>
      <c r="G11" s="17">
        <f>C11*100/$L$89</f>
        <v>0.0898876404494382</v>
      </c>
      <c r="H11" s="17">
        <f>D11*100/$M$89</f>
        <v>-0.3992015968063872</v>
      </c>
      <c r="I11" s="18"/>
      <c r="J11" s="22" t="s">
        <v>20</v>
      </c>
      <c r="K11" s="48">
        <v>96</v>
      </c>
      <c r="L11" s="48">
        <v>90</v>
      </c>
      <c r="M11" s="44">
        <f>K11-L11</f>
        <v>6</v>
      </c>
      <c r="N11" s="16"/>
      <c r="O11" s="17">
        <f>K11*100/$K$89</f>
        <v>1.760821716801174</v>
      </c>
      <c r="P11" s="17">
        <f>L11*100/$L$89</f>
        <v>2.0224719101123596</v>
      </c>
      <c r="Q11" s="17">
        <f>M11*100/$M$89</f>
        <v>0.5988023952095808</v>
      </c>
    </row>
    <row r="12" spans="1:18" ht="12.75">
      <c r="A12" s="14" t="s">
        <v>16</v>
      </c>
      <c r="B12" s="48">
        <v>4</v>
      </c>
      <c r="C12" s="48">
        <v>6</v>
      </c>
      <c r="D12" s="23">
        <f>B12-C12</f>
        <v>-2</v>
      </c>
      <c r="E12" s="12"/>
      <c r="F12" s="17">
        <f>B12*100/$K$89</f>
        <v>0.07336757153338225</v>
      </c>
      <c r="G12" s="17">
        <f>C12*100/$L$89</f>
        <v>0.1348314606741573</v>
      </c>
      <c r="H12" s="17">
        <f>D12*100/$M$89</f>
        <v>-0.1996007984031936</v>
      </c>
      <c r="I12" s="18"/>
      <c r="J12" s="14" t="s">
        <v>21</v>
      </c>
      <c r="K12" s="48">
        <v>442</v>
      </c>
      <c r="L12" s="48">
        <v>314</v>
      </c>
      <c r="M12" s="44">
        <f>K12-L12</f>
        <v>128</v>
      </c>
      <c r="N12" s="16"/>
      <c r="O12" s="17">
        <f>K12*100/$K$89</f>
        <v>8.107116654438737</v>
      </c>
      <c r="P12" s="17">
        <f>L12*100/$L$89</f>
        <v>7.056179775280899</v>
      </c>
      <c r="Q12" s="17">
        <f>M12*100/$M$89</f>
        <v>12.774451097804391</v>
      </c>
      <c r="R12" t="s">
        <v>152</v>
      </c>
    </row>
    <row r="13" spans="1:17" ht="12.75">
      <c r="A13" s="14" t="s">
        <v>148</v>
      </c>
      <c r="B13" s="48">
        <v>0</v>
      </c>
      <c r="C13" s="48">
        <v>1</v>
      </c>
      <c r="D13" s="23">
        <f>B13-C13</f>
        <v>-1</v>
      </c>
      <c r="E13" s="12"/>
      <c r="F13" s="17">
        <f>B13*100/$K$89</f>
        <v>0</v>
      </c>
      <c r="G13" s="17">
        <f>C13*100/$L$89</f>
        <v>0.02247191011235955</v>
      </c>
      <c r="H13" s="17">
        <f>D13*100/$M$89</f>
        <v>-0.0998003992015968</v>
      </c>
      <c r="I13" s="18"/>
      <c r="J13" s="14" t="s">
        <v>23</v>
      </c>
      <c r="K13" s="48">
        <v>267</v>
      </c>
      <c r="L13" s="48">
        <v>386</v>
      </c>
      <c r="M13" s="44">
        <f>K13-L13</f>
        <v>-119</v>
      </c>
      <c r="N13" s="16"/>
      <c r="O13" s="17">
        <f>K13*100/$K$89</f>
        <v>4.897285399853265</v>
      </c>
      <c r="P13" s="17">
        <f>L13*100/$L$89</f>
        <v>8.674157303370787</v>
      </c>
      <c r="Q13" s="17">
        <f>M13*100/$M$89</f>
        <v>-11.87624750499002</v>
      </c>
    </row>
    <row r="14" spans="1:17" ht="12.75">
      <c r="A14" s="14" t="s">
        <v>155</v>
      </c>
      <c r="B14" s="58">
        <v>2</v>
      </c>
      <c r="C14" s="58">
        <v>0</v>
      </c>
      <c r="D14" s="23">
        <f>B14-C14</f>
        <v>2</v>
      </c>
      <c r="E14" s="12"/>
      <c r="F14" s="17">
        <f>B14*100/$K$89</f>
        <v>0.036683785766691124</v>
      </c>
      <c r="G14" s="17">
        <f>C14*100/$L$89</f>
        <v>0</v>
      </c>
      <c r="H14" s="17">
        <f>D14*100/$M$89</f>
        <v>0.1996007984031936</v>
      </c>
      <c r="I14" s="18"/>
      <c r="J14" s="14" t="s">
        <v>24</v>
      </c>
      <c r="K14" s="48">
        <v>10</v>
      </c>
      <c r="L14" s="48">
        <v>5</v>
      </c>
      <c r="M14" s="44">
        <f>K14-L14</f>
        <v>5</v>
      </c>
      <c r="N14" s="16"/>
      <c r="O14" s="17">
        <f>K14*100/$K$89</f>
        <v>0.18341892883345562</v>
      </c>
      <c r="P14" s="17">
        <f>L14*100/$L$89</f>
        <v>0.11235955056179775</v>
      </c>
      <c r="Q14" s="17">
        <f>M14*100/$M$89</f>
        <v>0.499001996007984</v>
      </c>
    </row>
    <row r="15" spans="1:18" ht="12.75">
      <c r="A15" s="14" t="s">
        <v>139</v>
      </c>
      <c r="B15" s="58">
        <v>2</v>
      </c>
      <c r="C15" s="58">
        <v>1</v>
      </c>
      <c r="D15" s="23">
        <f>B15-C15</f>
        <v>1</v>
      </c>
      <c r="E15" s="12"/>
      <c r="F15" s="17">
        <f>B15*100/$K$89</f>
        <v>0.036683785766691124</v>
      </c>
      <c r="G15" s="17">
        <f>C15*100/$L$89</f>
        <v>0.02247191011235955</v>
      </c>
      <c r="H15" s="17">
        <f>D15*100/$M$89</f>
        <v>0.0998003992015968</v>
      </c>
      <c r="I15" s="18"/>
      <c r="J15" s="14" t="s">
        <v>25</v>
      </c>
      <c r="K15" s="58">
        <v>175</v>
      </c>
      <c r="L15" s="58">
        <v>123</v>
      </c>
      <c r="M15" s="44">
        <f>K15-L15</f>
        <v>52</v>
      </c>
      <c r="O15" s="17">
        <f>K15*100/$K$89</f>
        <v>3.209831254585473</v>
      </c>
      <c r="P15" s="17">
        <f>L15*100/$L$89</f>
        <v>2.764044943820225</v>
      </c>
      <c r="Q15" s="17">
        <f>M15*100/$M$89</f>
        <v>5.189620758483034</v>
      </c>
      <c r="R15" s="27"/>
    </row>
    <row r="16" spans="1:17" ht="12.75">
      <c r="A16" s="26" t="s">
        <v>22</v>
      </c>
      <c r="B16" s="58">
        <v>3</v>
      </c>
      <c r="C16" s="58">
        <v>3</v>
      </c>
      <c r="D16" s="23">
        <f>B16-C16</f>
        <v>0</v>
      </c>
      <c r="E16" s="12"/>
      <c r="F16" s="17">
        <f>B16*100/$K$89</f>
        <v>0.055025678650036686</v>
      </c>
      <c r="G16" s="17">
        <f>C16*100/$L$89</f>
        <v>0.06741573033707865</v>
      </c>
      <c r="H16" s="17">
        <f>D16*100/$M$89</f>
        <v>0</v>
      </c>
      <c r="I16" s="18"/>
      <c r="J16" s="22" t="s">
        <v>27</v>
      </c>
      <c r="K16" s="59">
        <v>35</v>
      </c>
      <c r="L16" s="59">
        <v>43</v>
      </c>
      <c r="M16" s="44">
        <f>K16-L16</f>
        <v>-8</v>
      </c>
      <c r="N16" s="16"/>
      <c r="O16" s="17">
        <f>K16*100/$K$89</f>
        <v>0.6419662509170947</v>
      </c>
      <c r="P16" s="17">
        <f>L16*100/$L$89</f>
        <v>0.9662921348314607</v>
      </c>
      <c r="Q16" s="17">
        <f>M16*100/$M$89</f>
        <v>-0.7984031936127745</v>
      </c>
    </row>
    <row r="17" spans="1:17" ht="12.75">
      <c r="A17" s="26" t="s">
        <v>149</v>
      </c>
      <c r="B17" s="48">
        <v>2</v>
      </c>
      <c r="C17" s="48">
        <v>5</v>
      </c>
      <c r="D17" s="23">
        <f>B17-C17</f>
        <v>-3</v>
      </c>
      <c r="E17" s="12"/>
      <c r="F17" s="17">
        <f>B17*100/$K$89</f>
        <v>0.036683785766691124</v>
      </c>
      <c r="G17" s="17">
        <f>C17*100/$L$89</f>
        <v>0.11235955056179775</v>
      </c>
      <c r="H17" s="17">
        <f>D17*100/$M$89</f>
        <v>-0.2994011976047904</v>
      </c>
      <c r="I17" s="18"/>
      <c r="J17" s="22" t="s">
        <v>29</v>
      </c>
      <c r="K17" s="48">
        <v>79</v>
      </c>
      <c r="L17" s="48">
        <v>35</v>
      </c>
      <c r="M17" s="44">
        <f>K17-L17</f>
        <v>44</v>
      </c>
      <c r="N17" s="21"/>
      <c r="O17" s="17">
        <f>K17*100/$K$89</f>
        <v>1.4490095377842993</v>
      </c>
      <c r="P17" s="17">
        <f>L17*100/$L$89</f>
        <v>0.7865168539325843</v>
      </c>
      <c r="Q17" s="17">
        <f>M17*100/$M$89</f>
        <v>4.391217564870259</v>
      </c>
    </row>
    <row r="18" spans="1:17" ht="12.75">
      <c r="A18" s="26" t="s">
        <v>134</v>
      </c>
      <c r="B18" s="48">
        <v>3</v>
      </c>
      <c r="C18" s="48">
        <v>4</v>
      </c>
      <c r="D18" s="23">
        <f>B18-C18</f>
        <v>-1</v>
      </c>
      <c r="E18" s="12"/>
      <c r="F18" s="17">
        <f>B18*100/$K$89</f>
        <v>0.055025678650036686</v>
      </c>
      <c r="G18" s="17">
        <f>C18*100/$L$89</f>
        <v>0.0898876404494382</v>
      </c>
      <c r="H18" s="17">
        <f>D18*100/$M$89</f>
        <v>-0.0998003992015968</v>
      </c>
      <c r="I18" s="18"/>
      <c r="J18" s="22" t="s">
        <v>31</v>
      </c>
      <c r="K18" s="48">
        <v>18</v>
      </c>
      <c r="L18" s="48">
        <v>30</v>
      </c>
      <c r="M18" s="44">
        <f>K18-L18</f>
        <v>-12</v>
      </c>
      <c r="N18" s="21"/>
      <c r="O18" s="17">
        <f>K18*100/$K$89</f>
        <v>0.3301540719002201</v>
      </c>
      <c r="P18" s="17">
        <f>L18*100/$L$89</f>
        <v>0.6741573033707865</v>
      </c>
      <c r="Q18" s="17">
        <f>M18*100/$M$89</f>
        <v>-1.1976047904191616</v>
      </c>
    </row>
    <row r="19" spans="1:17" ht="12.75">
      <c r="A19" s="14" t="s">
        <v>26</v>
      </c>
      <c r="B19" s="48">
        <v>0</v>
      </c>
      <c r="C19" s="48">
        <v>2</v>
      </c>
      <c r="D19" s="23">
        <f>B19-C19</f>
        <v>-2</v>
      </c>
      <c r="E19" s="12"/>
      <c r="F19" s="17">
        <f>B19*100/$K$89</f>
        <v>0</v>
      </c>
      <c r="G19" s="17">
        <f>C19*100/$L$89</f>
        <v>0.0449438202247191</v>
      </c>
      <c r="H19" s="17">
        <f>D19*100/$M$89</f>
        <v>-0.1996007984031936</v>
      </c>
      <c r="I19" s="18"/>
      <c r="J19" s="22" t="s">
        <v>32</v>
      </c>
      <c r="K19" s="48">
        <v>63</v>
      </c>
      <c r="L19" s="48">
        <v>38</v>
      </c>
      <c r="M19" s="44">
        <f>K19-L19</f>
        <v>25</v>
      </c>
      <c r="N19" s="21"/>
      <c r="O19" s="17">
        <f>K19*100/$K$89</f>
        <v>1.1555392516507703</v>
      </c>
      <c r="P19" s="17">
        <f>L19*100/$L$89</f>
        <v>0.8539325842696629</v>
      </c>
      <c r="Q19" s="17">
        <f>M19*100/$M$89</f>
        <v>2.4950099800399204</v>
      </c>
    </row>
    <row r="20" spans="1:17" ht="12.75">
      <c r="A20" s="14" t="s">
        <v>140</v>
      </c>
      <c r="B20" s="48">
        <v>0</v>
      </c>
      <c r="C20" s="48">
        <v>8</v>
      </c>
      <c r="D20" s="23">
        <f>B20-C20</f>
        <v>-8</v>
      </c>
      <c r="F20" s="17">
        <f>B20*100/$K$89</f>
        <v>0</v>
      </c>
      <c r="G20" s="17">
        <f>C20*100/$L$89</f>
        <v>0.1797752808988764</v>
      </c>
      <c r="H20" s="17">
        <f>D20*100/$M$89</f>
        <v>-0.7984031936127745</v>
      </c>
      <c r="I20" s="18"/>
      <c r="J20" s="22" t="s">
        <v>34</v>
      </c>
      <c r="K20" s="48">
        <v>1</v>
      </c>
      <c r="L20" s="48">
        <v>0</v>
      </c>
      <c r="M20" s="44">
        <f>K20-L20</f>
        <v>1</v>
      </c>
      <c r="N20" s="24"/>
      <c r="O20" s="17">
        <f>K20*100/$K$89</f>
        <v>0.018341892883345562</v>
      </c>
      <c r="P20" s="17">
        <f>L20*100/$L$89</f>
        <v>0</v>
      </c>
      <c r="Q20" s="17">
        <f>M20*100/$M$89</f>
        <v>0.0998003992015968</v>
      </c>
    </row>
    <row r="21" spans="1:17" ht="12.75">
      <c r="A21" s="14" t="s">
        <v>28</v>
      </c>
      <c r="B21" s="48">
        <v>6</v>
      </c>
      <c r="C21" s="48">
        <v>15</v>
      </c>
      <c r="D21" s="23">
        <f>B21-C21</f>
        <v>-9</v>
      </c>
      <c r="E21" s="12"/>
      <c r="F21" s="17">
        <f>B21*100/$K$89</f>
        <v>0.11005135730007337</v>
      </c>
      <c r="G21" s="17">
        <f>C21*100/$L$89</f>
        <v>0.33707865168539325</v>
      </c>
      <c r="H21" s="17">
        <f>D21*100/$M$89</f>
        <v>-0.8982035928143712</v>
      </c>
      <c r="I21" s="18"/>
      <c r="J21" s="22" t="s">
        <v>36</v>
      </c>
      <c r="K21" s="48">
        <v>100</v>
      </c>
      <c r="L21" s="48">
        <v>74</v>
      </c>
      <c r="M21" s="44">
        <f>K21-L21</f>
        <v>26</v>
      </c>
      <c r="N21" s="25"/>
      <c r="O21" s="17">
        <f>K21*100/$K$89</f>
        <v>1.834189288334556</v>
      </c>
      <c r="P21" s="17">
        <f>L21*100/$L$89</f>
        <v>1.6629213483146068</v>
      </c>
      <c r="Q21" s="17">
        <f>M21*100/$M$89</f>
        <v>2.594810379241517</v>
      </c>
    </row>
    <row r="22" spans="1:17" ht="12.75">
      <c r="A22" s="14" t="s">
        <v>156</v>
      </c>
      <c r="B22" s="58">
        <v>2</v>
      </c>
      <c r="C22" s="58">
        <v>1</v>
      </c>
      <c r="D22" s="23">
        <f>B22-C22</f>
        <v>1</v>
      </c>
      <c r="F22" s="17">
        <f>B22*100/$K$89</f>
        <v>0.036683785766691124</v>
      </c>
      <c r="G22" s="17">
        <f>C22*100/$L$89</f>
        <v>0.02247191011235955</v>
      </c>
      <c r="H22" s="17">
        <f>D22*100/$M$89</f>
        <v>0.0998003992015968</v>
      </c>
      <c r="I22" s="18"/>
      <c r="J22" s="22" t="s">
        <v>38</v>
      </c>
      <c r="K22" s="48">
        <v>170</v>
      </c>
      <c r="L22" s="48">
        <v>98</v>
      </c>
      <c r="M22" s="44">
        <f>K22-L22</f>
        <v>72</v>
      </c>
      <c r="N22" s="25"/>
      <c r="O22" s="17">
        <f>K22*100/$K$89</f>
        <v>3.1181217901687455</v>
      </c>
      <c r="P22" s="17">
        <f>L22*100/$L$89</f>
        <v>2.202247191011236</v>
      </c>
      <c r="Q22" s="17">
        <f>M22*100/$M$89</f>
        <v>7.18562874251497</v>
      </c>
    </row>
    <row r="23" spans="1:17" ht="12.75">
      <c r="A23" s="20" t="s">
        <v>30</v>
      </c>
      <c r="B23" s="28">
        <f>SUM(B24:B52)</f>
        <v>365</v>
      </c>
      <c r="C23" s="28">
        <f>SUM(C24:C52)</f>
        <v>323</v>
      </c>
      <c r="D23" s="28">
        <f>B23-C23</f>
        <v>42</v>
      </c>
      <c r="E23" s="12"/>
      <c r="F23" s="13">
        <f>B23*100/$K$89</f>
        <v>6.69479090242113</v>
      </c>
      <c r="G23" s="13">
        <f>C23*100/$L$89</f>
        <v>7.258426966292135</v>
      </c>
      <c r="H23" s="13">
        <f>D23*100/$M$89</f>
        <v>4.191616766467066</v>
      </c>
      <c r="I23" s="18"/>
      <c r="J23" s="22" t="s">
        <v>39</v>
      </c>
      <c r="K23" s="48">
        <v>129</v>
      </c>
      <c r="L23" s="48">
        <v>104</v>
      </c>
      <c r="M23" s="44">
        <f>K23-L23</f>
        <v>25</v>
      </c>
      <c r="N23" s="25"/>
      <c r="O23" s="17">
        <f>K23*100/$K$89</f>
        <v>2.3661041819515773</v>
      </c>
      <c r="P23" s="17">
        <f>L23*100/$L$89</f>
        <v>2.337078651685393</v>
      </c>
      <c r="Q23" s="17">
        <f>M23*100/$M$89</f>
        <v>2.4950099800399204</v>
      </c>
    </row>
    <row r="24" spans="1:17" ht="12.75">
      <c r="A24" s="14" t="s">
        <v>141</v>
      </c>
      <c r="B24" s="58">
        <v>4</v>
      </c>
      <c r="C24" s="58">
        <v>8</v>
      </c>
      <c r="D24" s="23">
        <f>B24-C24</f>
        <v>-4</v>
      </c>
      <c r="F24" s="17">
        <f>B24*100/$K$89</f>
        <v>0.07336757153338225</v>
      </c>
      <c r="G24" s="17">
        <f>C24*100/$L$89</f>
        <v>0.1797752808988764</v>
      </c>
      <c r="H24" s="17">
        <f>D24*100/$M$89</f>
        <v>-0.3992015968063872</v>
      </c>
      <c r="I24" s="18"/>
      <c r="J24" s="22" t="s">
        <v>41</v>
      </c>
      <c r="K24" s="48">
        <v>26</v>
      </c>
      <c r="L24" s="48">
        <v>38</v>
      </c>
      <c r="M24" s="44">
        <f>K24-L24</f>
        <v>-12</v>
      </c>
      <c r="N24" s="25"/>
      <c r="O24" s="17">
        <f>K24*100/$K$89</f>
        <v>0.4768892149669846</v>
      </c>
      <c r="P24" s="17">
        <f>L24*100/$L$89</f>
        <v>0.8539325842696629</v>
      </c>
      <c r="Q24" s="17">
        <f>M24*100/$M$89</f>
        <v>-1.1976047904191616</v>
      </c>
    </row>
    <row r="25" spans="1:17" ht="12.75">
      <c r="A25" s="14" t="s">
        <v>33</v>
      </c>
      <c r="B25" s="23">
        <v>2</v>
      </c>
      <c r="C25" s="23">
        <v>0</v>
      </c>
      <c r="D25" s="23">
        <f>B25-C25</f>
        <v>2</v>
      </c>
      <c r="E25" s="19"/>
      <c r="F25" s="17">
        <f>B25*100/$K$89</f>
        <v>0.036683785766691124</v>
      </c>
      <c r="G25" s="17">
        <f>C25*100/$L$89</f>
        <v>0</v>
      </c>
      <c r="H25" s="17">
        <f>D25*100/$M$89</f>
        <v>0.1996007984031936</v>
      </c>
      <c r="I25" s="18"/>
      <c r="J25" s="22" t="s">
        <v>43</v>
      </c>
      <c r="K25" s="48">
        <v>285</v>
      </c>
      <c r="L25" s="48">
        <v>221</v>
      </c>
      <c r="M25" s="44">
        <f>K25-L25</f>
        <v>64</v>
      </c>
      <c r="N25" s="25"/>
      <c r="O25" s="17">
        <f>K25*100/$K$89</f>
        <v>5.227439471753485</v>
      </c>
      <c r="P25" s="17">
        <f>L25*100/$L$89</f>
        <v>4.966292134831461</v>
      </c>
      <c r="Q25" s="17">
        <f>M25*100/$M$89</f>
        <v>6.387225548902196</v>
      </c>
    </row>
    <row r="26" spans="1:17" ht="12.75">
      <c r="A26" s="14" t="s">
        <v>35</v>
      </c>
      <c r="B26" s="48">
        <v>38</v>
      </c>
      <c r="C26" s="48">
        <v>28</v>
      </c>
      <c r="D26" s="23">
        <f>B26-C26</f>
        <v>10</v>
      </c>
      <c r="E26" s="11"/>
      <c r="F26" s="17">
        <f>B26*100/$K$89</f>
        <v>0.6969919295671313</v>
      </c>
      <c r="G26" s="17">
        <f>C26*100/$L$89</f>
        <v>0.6292134831460674</v>
      </c>
      <c r="H26" s="17">
        <f>D26*100/$M$89</f>
        <v>0.998003992015968</v>
      </c>
      <c r="I26" s="18"/>
      <c r="J26" s="22" t="s">
        <v>45</v>
      </c>
      <c r="K26" s="48">
        <v>73</v>
      </c>
      <c r="L26" s="48">
        <v>54</v>
      </c>
      <c r="M26" s="44">
        <f>K26-L26</f>
        <v>19</v>
      </c>
      <c r="N26" s="25"/>
      <c r="O26" s="17">
        <f>K26*100/$K$89</f>
        <v>1.3389581804842259</v>
      </c>
      <c r="P26" s="17">
        <f>L26*100/$L$89</f>
        <v>1.2134831460674158</v>
      </c>
      <c r="Q26" s="17">
        <f>M26*100/$M$89</f>
        <v>1.8962075848303392</v>
      </c>
    </row>
    <row r="27" spans="1:18" ht="12.75">
      <c r="A27" s="14" t="s">
        <v>157</v>
      </c>
      <c r="B27" s="58">
        <v>0</v>
      </c>
      <c r="C27" s="58">
        <v>1</v>
      </c>
      <c r="D27" s="23">
        <f>B27-C27</f>
        <v>-1</v>
      </c>
      <c r="F27" s="17">
        <f>B27*100/$K$89</f>
        <v>0</v>
      </c>
      <c r="G27" s="17">
        <f>C27*100/$L$89</f>
        <v>0.02247191011235955</v>
      </c>
      <c r="H27" s="17">
        <f>D27*100/$M$89</f>
        <v>-0.0998003992015968</v>
      </c>
      <c r="I27" s="18"/>
      <c r="J27" s="22" t="s">
        <v>47</v>
      </c>
      <c r="K27" s="48">
        <v>90</v>
      </c>
      <c r="L27" s="48">
        <v>131</v>
      </c>
      <c r="M27" s="44">
        <f>K27-L27</f>
        <v>-41</v>
      </c>
      <c r="N27" s="25"/>
      <c r="O27" s="17">
        <f>K27*100/$K$89</f>
        <v>1.6507703595011005</v>
      </c>
      <c r="P27" s="17">
        <f>L27*100/$L$89</f>
        <v>2.943820224719101</v>
      </c>
      <c r="Q27" s="17">
        <f>M27*100/$M$89</f>
        <v>-4.091816367265469</v>
      </c>
      <c r="R27" s="27"/>
    </row>
    <row r="28" spans="1:18" ht="12.75">
      <c r="A28" s="22" t="s">
        <v>37</v>
      </c>
      <c r="B28" s="48">
        <v>6</v>
      </c>
      <c r="C28" s="48">
        <v>6</v>
      </c>
      <c r="D28" s="23">
        <f>B28-C28</f>
        <v>0</v>
      </c>
      <c r="E28" s="29"/>
      <c r="F28" s="17">
        <f>B28*100/$K$89</f>
        <v>0.11005135730007337</v>
      </c>
      <c r="G28" s="17">
        <f>C28*100/$L$89</f>
        <v>0.1348314606741573</v>
      </c>
      <c r="H28" s="17">
        <f>D28*100/$M$89</f>
        <v>0</v>
      </c>
      <c r="I28" s="18"/>
      <c r="J28" s="22" t="s">
        <v>49</v>
      </c>
      <c r="K28" s="48">
        <v>566</v>
      </c>
      <c r="L28" s="48">
        <v>501</v>
      </c>
      <c r="M28" s="44">
        <f>K28-L28</f>
        <v>65</v>
      </c>
      <c r="N28" s="25"/>
      <c r="O28" s="17">
        <f>K28*100/$K$89</f>
        <v>10.381511371973588</v>
      </c>
      <c r="P28" s="17">
        <f>L28*100/$L$89</f>
        <v>11.258426966292134</v>
      </c>
      <c r="Q28" s="17">
        <f>M28*100/$M$89</f>
        <v>6.487025948103793</v>
      </c>
      <c r="R28" s="27"/>
    </row>
    <row r="29" spans="1:17" ht="12.75">
      <c r="A29" s="14" t="s">
        <v>150</v>
      </c>
      <c r="B29" s="48">
        <v>0</v>
      </c>
      <c r="C29" s="48">
        <v>1</v>
      </c>
      <c r="D29" s="23">
        <f>B29-C29</f>
        <v>-1</v>
      </c>
      <c r="E29" s="29"/>
      <c r="F29" s="17">
        <f>B29*100/$K$89</f>
        <v>0</v>
      </c>
      <c r="G29" s="17">
        <f>C29*100/$L$89</f>
        <v>0.02247191011235955</v>
      </c>
      <c r="H29" s="17">
        <f>D29*100/$M$89</f>
        <v>-0.0998003992015968</v>
      </c>
      <c r="I29" s="18"/>
      <c r="J29" s="22" t="s">
        <v>50</v>
      </c>
      <c r="K29" s="48">
        <v>3</v>
      </c>
      <c r="L29" s="48">
        <v>6</v>
      </c>
      <c r="M29" s="44">
        <f>K29-L29</f>
        <v>-3</v>
      </c>
      <c r="N29" s="25"/>
      <c r="O29" s="17">
        <f>K29*100/$K$89</f>
        <v>0.055025678650036686</v>
      </c>
      <c r="P29" s="17">
        <f>L29*100/$L$89</f>
        <v>0.1348314606741573</v>
      </c>
      <c r="Q29" s="17">
        <f>M29*100/$M$89</f>
        <v>-0.2994011976047904</v>
      </c>
    </row>
    <row r="30" spans="1:17" ht="12.75">
      <c r="A30" s="22" t="s">
        <v>40</v>
      </c>
      <c r="B30" s="48">
        <v>8</v>
      </c>
      <c r="C30" s="48">
        <v>5</v>
      </c>
      <c r="D30" s="23">
        <f>B30-C30</f>
        <v>3</v>
      </c>
      <c r="E30" s="16"/>
      <c r="F30" s="17">
        <f>B30*100/$K$89</f>
        <v>0.1467351430667645</v>
      </c>
      <c r="G30" s="17">
        <f>C30*100/$L$89</f>
        <v>0.11235955056179775</v>
      </c>
      <c r="H30" s="17">
        <f>D30*100/$M$89</f>
        <v>0.2994011976047904</v>
      </c>
      <c r="I30" s="18"/>
      <c r="J30" s="22" t="s">
        <v>52</v>
      </c>
      <c r="K30" s="48">
        <v>28</v>
      </c>
      <c r="L30" s="48">
        <v>49</v>
      </c>
      <c r="M30" s="44">
        <f>K30-L30</f>
        <v>-21</v>
      </c>
      <c r="N30" s="25"/>
      <c r="O30" s="17">
        <f>K30*100/$K$89</f>
        <v>0.5135730007336757</v>
      </c>
      <c r="P30" s="17">
        <f>L30*100/$L$89</f>
        <v>1.101123595505618</v>
      </c>
      <c r="Q30" s="17">
        <f>M30*100/$M$89</f>
        <v>-2.095808383233533</v>
      </c>
    </row>
    <row r="31" spans="1:17" ht="12.75">
      <c r="A31" s="31" t="s">
        <v>42</v>
      </c>
      <c r="B31" s="48">
        <v>73</v>
      </c>
      <c r="C31" s="48">
        <v>44</v>
      </c>
      <c r="D31" s="23">
        <f>B31-C31</f>
        <v>29</v>
      </c>
      <c r="E31" s="25"/>
      <c r="F31" s="17">
        <f>B31*100/$K$89</f>
        <v>1.3389581804842259</v>
      </c>
      <c r="G31" s="17">
        <f>C31*100/$L$89</f>
        <v>0.9887640449438202</v>
      </c>
      <c r="H31" s="17">
        <f>D31*100/$M$89</f>
        <v>2.8942115768463075</v>
      </c>
      <c r="I31" s="18"/>
      <c r="J31" s="22" t="s">
        <v>54</v>
      </c>
      <c r="K31" s="48">
        <v>16</v>
      </c>
      <c r="L31" s="48">
        <v>10</v>
      </c>
      <c r="M31" s="44">
        <f>K31-L31</f>
        <v>6</v>
      </c>
      <c r="N31" s="25"/>
      <c r="O31" s="17">
        <f>K31*100/$K$89</f>
        <v>0.293470286133529</v>
      </c>
      <c r="P31" s="17">
        <f>L31*100/$L$89</f>
        <v>0.2247191011235955</v>
      </c>
      <c r="Q31" s="17">
        <f>M31*100/$M$89</f>
        <v>0.5988023952095808</v>
      </c>
    </row>
    <row r="32" spans="1:17" ht="12.75">
      <c r="A32" s="22" t="s">
        <v>44</v>
      </c>
      <c r="B32" s="48">
        <v>6</v>
      </c>
      <c r="C32" s="48">
        <v>12</v>
      </c>
      <c r="D32" s="23">
        <f>B32-C32</f>
        <v>-6</v>
      </c>
      <c r="E32" s="25"/>
      <c r="F32" s="17">
        <f>B32*100/$K$89</f>
        <v>0.11005135730007337</v>
      </c>
      <c r="G32" s="17">
        <f>C32*100/$L$89</f>
        <v>0.2696629213483146</v>
      </c>
      <c r="H32" s="17">
        <f>D32*100/$M$89</f>
        <v>-0.5988023952095808</v>
      </c>
      <c r="I32" s="18"/>
      <c r="J32" s="20" t="s">
        <v>56</v>
      </c>
      <c r="K32" s="62">
        <f>SUM(K33:K70)</f>
        <v>318</v>
      </c>
      <c r="L32" s="62">
        <f>SUM(L33:L70)</f>
        <v>333</v>
      </c>
      <c r="M32" s="45">
        <f>K32-L32</f>
        <v>-15</v>
      </c>
      <c r="N32" s="21"/>
      <c r="O32" s="13">
        <f>K32*100/$K$89</f>
        <v>5.832721936903888</v>
      </c>
      <c r="P32" s="13">
        <f>L32*100/$L$89</f>
        <v>7.48314606741573</v>
      </c>
      <c r="Q32" s="13">
        <f>M32*100/$M$89</f>
        <v>-1.4970059880239521</v>
      </c>
    </row>
    <row r="33" spans="1:17" ht="12.75">
      <c r="A33" s="22" t="s">
        <v>46</v>
      </c>
      <c r="B33" s="48">
        <v>33</v>
      </c>
      <c r="C33" s="48">
        <v>20</v>
      </c>
      <c r="D33" s="23">
        <f>B33-C33</f>
        <v>13</v>
      </c>
      <c r="E33" s="25"/>
      <c r="F33" s="17">
        <f>B33*100/$K$89</f>
        <v>0.6052824651504035</v>
      </c>
      <c r="G33" s="17">
        <f>C33*100/$L$89</f>
        <v>0.449438202247191</v>
      </c>
      <c r="H33" s="17">
        <f>D33*100/$M$89</f>
        <v>1.2974051896207586</v>
      </c>
      <c r="I33" s="18"/>
      <c r="J33" s="37" t="s">
        <v>138</v>
      </c>
      <c r="K33" s="48">
        <v>1</v>
      </c>
      <c r="L33" s="48">
        <v>0</v>
      </c>
      <c r="M33" s="44">
        <f>K33-L33</f>
        <v>1</v>
      </c>
      <c r="N33" s="29"/>
      <c r="O33" s="17">
        <f>K33*100/$K$89</f>
        <v>0.018341892883345562</v>
      </c>
      <c r="P33" s="17">
        <f>L33*100/$L$89</f>
        <v>0</v>
      </c>
      <c r="Q33" s="17">
        <f>M33*100/$M$89</f>
        <v>0.0998003992015968</v>
      </c>
    </row>
    <row r="34" spans="1:17" ht="12.75">
      <c r="A34" s="22" t="s">
        <v>48</v>
      </c>
      <c r="B34" s="48">
        <v>11</v>
      </c>
      <c r="C34" s="48">
        <v>14</v>
      </c>
      <c r="D34" s="23">
        <f>B34-C34</f>
        <v>-3</v>
      </c>
      <c r="E34" s="25"/>
      <c r="F34" s="17">
        <f>B34*100/$K$89</f>
        <v>0.20176082171680118</v>
      </c>
      <c r="G34" s="17">
        <f>C34*100/$L$89</f>
        <v>0.3146067415730337</v>
      </c>
      <c r="H34" s="17">
        <f>D34*100/$M$89</f>
        <v>-0.2994011976047904</v>
      </c>
      <c r="I34" s="18"/>
      <c r="J34" s="14" t="s">
        <v>129</v>
      </c>
      <c r="K34" s="48">
        <v>6</v>
      </c>
      <c r="L34" s="48">
        <v>5</v>
      </c>
      <c r="M34" s="44">
        <f>K34-L34</f>
        <v>1</v>
      </c>
      <c r="N34" s="24"/>
      <c r="O34" s="17">
        <f>K34*100/$K$89</f>
        <v>0.11005135730007337</v>
      </c>
      <c r="P34" s="17">
        <f>L34*100/$L$89</f>
        <v>0.11235955056179775</v>
      </c>
      <c r="Q34" s="17">
        <f>M34*100/$M$89</f>
        <v>0.0998003992015968</v>
      </c>
    </row>
    <row r="35" spans="1:17" ht="12.75">
      <c r="A35" s="22" t="s">
        <v>158</v>
      </c>
      <c r="B35" s="48">
        <v>16</v>
      </c>
      <c r="C35" s="48">
        <v>15</v>
      </c>
      <c r="D35" s="23">
        <f>B35-C35</f>
        <v>1</v>
      </c>
      <c r="F35" s="17">
        <f>B35*100/$K$89</f>
        <v>0.293470286133529</v>
      </c>
      <c r="G35" s="17">
        <f>C35*100/$L$89</f>
        <v>0.33707865168539325</v>
      </c>
      <c r="H35" s="17">
        <f>D35*100/$M$89</f>
        <v>0.0998003992015968</v>
      </c>
      <c r="I35" s="18"/>
      <c r="J35" s="14" t="s">
        <v>58</v>
      </c>
      <c r="K35" s="48">
        <v>6</v>
      </c>
      <c r="L35" s="48">
        <v>15</v>
      </c>
      <c r="M35" s="44">
        <f>K35-L35</f>
        <v>-9</v>
      </c>
      <c r="N35" s="29"/>
      <c r="O35" s="17">
        <f>K35*100/$K$89</f>
        <v>0.11005135730007337</v>
      </c>
      <c r="P35" s="17">
        <f>L35*100/$L$89</f>
        <v>0.33707865168539325</v>
      </c>
      <c r="Q35" s="17">
        <f>M35*100/$M$89</f>
        <v>-0.8982035928143712</v>
      </c>
    </row>
    <row r="36" spans="1:17" ht="12.75">
      <c r="A36" s="22" t="s">
        <v>51</v>
      </c>
      <c r="B36" s="48">
        <v>2</v>
      </c>
      <c r="C36" s="48">
        <v>4</v>
      </c>
      <c r="D36" s="23">
        <f>B36-C36</f>
        <v>-2</v>
      </c>
      <c r="E36" s="21"/>
      <c r="F36" s="17">
        <f>B36*100/$K$89</f>
        <v>0.036683785766691124</v>
      </c>
      <c r="G36" s="17">
        <f>C36*100/$L$89</f>
        <v>0.0898876404494382</v>
      </c>
      <c r="H36" s="17">
        <f>D36*100/$M$89</f>
        <v>-0.1996007984031936</v>
      </c>
      <c r="I36" s="18"/>
      <c r="J36" s="14" t="s">
        <v>60</v>
      </c>
      <c r="K36" s="48">
        <v>28</v>
      </c>
      <c r="L36" s="48">
        <v>31</v>
      </c>
      <c r="M36" s="44">
        <f>K36-L36</f>
        <v>-3</v>
      </c>
      <c r="N36" s="23"/>
      <c r="O36" s="17">
        <f>K36*100/$K$89</f>
        <v>0.5135730007336757</v>
      </c>
      <c r="P36" s="17">
        <f>L36*100/$L$89</f>
        <v>0.6966292134831461</v>
      </c>
      <c r="Q36" s="17">
        <f>M36*100/$M$89</f>
        <v>-0.2994011976047904</v>
      </c>
    </row>
    <row r="37" spans="1:17" ht="12.75">
      <c r="A37" s="31" t="s">
        <v>53</v>
      </c>
      <c r="B37" s="48">
        <v>17</v>
      </c>
      <c r="C37" s="48">
        <v>13</v>
      </c>
      <c r="D37" s="23">
        <f>B37-C37</f>
        <v>4</v>
      </c>
      <c r="E37" s="29"/>
      <c r="F37" s="17">
        <f>B37*100/$K$89</f>
        <v>0.3118121790168745</v>
      </c>
      <c r="G37" s="17">
        <f>C37*100/$L$89</f>
        <v>0.29213483146067415</v>
      </c>
      <c r="H37" s="17">
        <f>D37*100/$M$89</f>
        <v>0.3992015968063872</v>
      </c>
      <c r="I37" s="18"/>
      <c r="J37" s="14" t="s">
        <v>137</v>
      </c>
      <c r="K37" s="58">
        <v>0</v>
      </c>
      <c r="L37" s="58">
        <v>2</v>
      </c>
      <c r="M37" s="44">
        <f>K37-L37</f>
        <v>-2</v>
      </c>
      <c r="O37" s="17">
        <f>K37*100/$K$89</f>
        <v>0</v>
      </c>
      <c r="P37" s="17">
        <f>L37*100/$L$89</f>
        <v>0.0449438202247191</v>
      </c>
      <c r="Q37" s="17">
        <f>M37*100/$M$89</f>
        <v>-0.1996007984031936</v>
      </c>
    </row>
    <row r="38" spans="1:17" ht="12.75">
      <c r="A38" s="22" t="s">
        <v>55</v>
      </c>
      <c r="B38" s="48">
        <v>4</v>
      </c>
      <c r="C38" s="48">
        <v>1</v>
      </c>
      <c r="D38" s="23">
        <f>B38-C38</f>
        <v>3</v>
      </c>
      <c r="E38" s="16"/>
      <c r="F38" s="17">
        <f>B38*100/$K$89</f>
        <v>0.07336757153338225</v>
      </c>
      <c r="G38" s="17">
        <f>C38*100/$L$89</f>
        <v>0.02247191011235955</v>
      </c>
      <c r="H38" s="17">
        <f>D38*100/$M$89</f>
        <v>0.2994011976047904</v>
      </c>
      <c r="I38" s="18"/>
      <c r="J38" s="14" t="s">
        <v>62</v>
      </c>
      <c r="K38" s="48">
        <v>14</v>
      </c>
      <c r="L38" s="48">
        <v>17</v>
      </c>
      <c r="M38" s="44">
        <f>K38-L38</f>
        <v>-3</v>
      </c>
      <c r="N38" s="29"/>
      <c r="O38" s="17">
        <f>K38*100/$K$89</f>
        <v>0.25678650036683787</v>
      </c>
      <c r="P38" s="17">
        <f>L38*100/$L$89</f>
        <v>0.38202247191011235</v>
      </c>
      <c r="Q38" s="17">
        <f>M38*100/$M$89</f>
        <v>-0.2994011976047904</v>
      </c>
    </row>
    <row r="39" spans="1:17" ht="12.75">
      <c r="A39" s="22" t="s">
        <v>57</v>
      </c>
      <c r="B39" s="48">
        <v>0</v>
      </c>
      <c r="C39" s="48">
        <v>2</v>
      </c>
      <c r="D39" s="23">
        <f>B39-C39</f>
        <v>-2</v>
      </c>
      <c r="E39" s="29"/>
      <c r="F39" s="17">
        <f>B39*100/$K$89</f>
        <v>0</v>
      </c>
      <c r="G39" s="17">
        <f>C39*100/$L$89</f>
        <v>0.0449438202247191</v>
      </c>
      <c r="H39" s="17">
        <f>D39*100/$M$89</f>
        <v>-0.1996007984031936</v>
      </c>
      <c r="I39" s="18"/>
      <c r="J39" s="14" t="s">
        <v>127</v>
      </c>
      <c r="K39" s="48">
        <v>2</v>
      </c>
      <c r="L39" s="48">
        <v>2</v>
      </c>
      <c r="M39" s="44">
        <f>K39-L39</f>
        <v>0</v>
      </c>
      <c r="N39" s="29"/>
      <c r="O39" s="17">
        <f>K39*100/$K$89</f>
        <v>0.036683785766691124</v>
      </c>
      <c r="P39" s="17">
        <f>L39*100/$L$89</f>
        <v>0.0449438202247191</v>
      </c>
      <c r="Q39" s="17">
        <f>M39*100/$M$89</f>
        <v>0</v>
      </c>
    </row>
    <row r="40" spans="1:17" ht="12.75">
      <c r="A40" s="37" t="s">
        <v>142</v>
      </c>
      <c r="B40" s="48">
        <v>1</v>
      </c>
      <c r="C40" s="48">
        <v>3</v>
      </c>
      <c r="D40" s="23">
        <f>B40-C40</f>
        <v>-2</v>
      </c>
      <c r="E40" s="24"/>
      <c r="F40" s="17">
        <f>B40*100/$K$89</f>
        <v>0.018341892883345562</v>
      </c>
      <c r="G40" s="17">
        <f>C40*100/$L$89</f>
        <v>0.06741573033707865</v>
      </c>
      <c r="H40" s="17">
        <f>D40*100/$M$89</f>
        <v>-0.1996007984031936</v>
      </c>
      <c r="I40" s="18"/>
      <c r="J40" s="14" t="s">
        <v>64</v>
      </c>
      <c r="K40" s="48">
        <v>15</v>
      </c>
      <c r="L40" s="48">
        <v>3</v>
      </c>
      <c r="M40" s="44">
        <f>K40-L40</f>
        <v>12</v>
      </c>
      <c r="N40" s="29"/>
      <c r="O40" s="17">
        <f>K40*100/$K$89</f>
        <v>0.2751283932501834</v>
      </c>
      <c r="P40" s="17">
        <f>L40*100/$L$89</f>
        <v>0.06741573033707865</v>
      </c>
      <c r="Q40" s="17">
        <f>M40*100/$M$89</f>
        <v>1.1976047904191616</v>
      </c>
    </row>
    <row r="41" spans="1:17" ht="12.75">
      <c r="A41" s="31" t="s">
        <v>128</v>
      </c>
      <c r="B41" s="48">
        <v>31</v>
      </c>
      <c r="C41" s="48">
        <v>23</v>
      </c>
      <c r="D41" s="23">
        <f>B41-C41</f>
        <v>8</v>
      </c>
      <c r="E41" s="29"/>
      <c r="F41" s="17">
        <f>B41*100/$K$89</f>
        <v>0.5685986793837124</v>
      </c>
      <c r="G41" s="17">
        <f>C41*100/$L$89</f>
        <v>0.5168539325842697</v>
      </c>
      <c r="H41" s="17">
        <f>D41*100/$M$89</f>
        <v>0.7984031936127745</v>
      </c>
      <c r="I41" s="18"/>
      <c r="J41" s="14" t="s">
        <v>66</v>
      </c>
      <c r="K41" s="59">
        <v>0</v>
      </c>
      <c r="L41" s="59">
        <v>1</v>
      </c>
      <c r="M41" s="44">
        <f>K41-L41</f>
        <v>-1</v>
      </c>
      <c r="N41" s="24"/>
      <c r="O41" s="17">
        <f>K41*100/$K$89</f>
        <v>0</v>
      </c>
      <c r="P41" s="17">
        <f>L41*100/$L$89</f>
        <v>0.02247191011235955</v>
      </c>
      <c r="Q41" s="17">
        <f>M41*100/$M$89</f>
        <v>-0.0998003992015968</v>
      </c>
    </row>
    <row r="42" spans="1:17" ht="12.75">
      <c r="A42" s="22" t="s">
        <v>59</v>
      </c>
      <c r="B42" s="48">
        <v>14</v>
      </c>
      <c r="C42" s="48">
        <v>4</v>
      </c>
      <c r="D42" s="23">
        <f>B42-C42</f>
        <v>10</v>
      </c>
      <c r="E42" s="29"/>
      <c r="F42" s="17">
        <f>B42*100/$K$89</f>
        <v>0.25678650036683787</v>
      </c>
      <c r="G42" s="17">
        <f>C42*100/$L$89</f>
        <v>0.0898876404494382</v>
      </c>
      <c r="H42" s="17">
        <f>D42*100/$M$89</f>
        <v>0.998003992015968</v>
      </c>
      <c r="I42" s="18"/>
      <c r="J42" s="14" t="s">
        <v>68</v>
      </c>
      <c r="K42" s="48">
        <v>5</v>
      </c>
      <c r="L42" s="48">
        <v>8</v>
      </c>
      <c r="M42" s="44">
        <f>K42-L42</f>
        <v>-3</v>
      </c>
      <c r="N42" s="12"/>
      <c r="O42" s="17">
        <f>K42*100/$K$89</f>
        <v>0.09170946441672781</v>
      </c>
      <c r="P42" s="17">
        <f>L42*100/$L$89</f>
        <v>0.1797752808988764</v>
      </c>
      <c r="Q42" s="17">
        <f>M42*100/$M$89</f>
        <v>-0.2994011976047904</v>
      </c>
    </row>
    <row r="43" spans="1:17" ht="12.75">
      <c r="A43" s="22" t="s">
        <v>61</v>
      </c>
      <c r="B43" s="48">
        <v>34</v>
      </c>
      <c r="C43" s="48">
        <v>40</v>
      </c>
      <c r="D43" s="23">
        <f>B43-C43</f>
        <v>-6</v>
      </c>
      <c r="E43" s="21"/>
      <c r="F43" s="17">
        <f>B43*100/$K$89</f>
        <v>0.623624358033749</v>
      </c>
      <c r="G43" s="17">
        <f>C43*100/$L$89</f>
        <v>0.898876404494382</v>
      </c>
      <c r="H43" s="17">
        <f>D43*100/$M$89</f>
        <v>-0.5988023952095808</v>
      </c>
      <c r="I43" s="18"/>
      <c r="J43" s="14" t="s">
        <v>131</v>
      </c>
      <c r="K43" s="48">
        <v>6</v>
      </c>
      <c r="L43" s="48">
        <v>11</v>
      </c>
      <c r="M43" s="44">
        <f>K43-L43</f>
        <v>-5</v>
      </c>
      <c r="N43" s="32"/>
      <c r="O43" s="17">
        <f>K43*100/$K$89</f>
        <v>0.11005135730007337</v>
      </c>
      <c r="P43" s="17">
        <f>L43*100/$L$89</f>
        <v>0.24719101123595505</v>
      </c>
      <c r="Q43" s="17">
        <f>M43*100/$M$89</f>
        <v>-0.499001996007984</v>
      </c>
    </row>
    <row r="44" spans="1:18" ht="12.75">
      <c r="A44" s="22" t="s">
        <v>143</v>
      </c>
      <c r="B44" s="48">
        <v>0</v>
      </c>
      <c r="C44" s="48">
        <v>2</v>
      </c>
      <c r="D44" s="23">
        <f>B44-C44</f>
        <v>-2</v>
      </c>
      <c r="E44" s="29"/>
      <c r="F44" s="17">
        <f>B44*100/$K$89</f>
        <v>0</v>
      </c>
      <c r="G44" s="17">
        <f>C44*100/$L$89</f>
        <v>0.0449438202247191</v>
      </c>
      <c r="H44" s="17">
        <f>D44*100/$M$89</f>
        <v>-0.1996007984031936</v>
      </c>
      <c r="I44" s="18"/>
      <c r="J44" s="14" t="s">
        <v>71</v>
      </c>
      <c r="K44" s="48">
        <v>3</v>
      </c>
      <c r="L44" s="48">
        <v>2</v>
      </c>
      <c r="M44" s="44">
        <f>K44-L44</f>
        <v>1</v>
      </c>
      <c r="N44" s="32"/>
      <c r="O44" s="17">
        <f>K44*100/$K$89</f>
        <v>0.055025678650036686</v>
      </c>
      <c r="P44" s="17">
        <f>L44*100/$L$89</f>
        <v>0.0449438202247191</v>
      </c>
      <c r="Q44" s="17">
        <f>M44*100/$M$89</f>
        <v>0.0998003992015968</v>
      </c>
      <c r="R44" s="47"/>
    </row>
    <row r="45" spans="1:18" ht="12.75">
      <c r="A45" s="22" t="s">
        <v>63</v>
      </c>
      <c r="B45" s="48">
        <v>1</v>
      </c>
      <c r="C45" s="48">
        <v>4</v>
      </c>
      <c r="D45" s="23">
        <f>B45-C45</f>
        <v>-3</v>
      </c>
      <c r="E45" s="29"/>
      <c r="F45" s="17">
        <f>B45*100/$K$89</f>
        <v>0.018341892883345562</v>
      </c>
      <c r="G45" s="17">
        <f>C45*100/$L$89</f>
        <v>0.0898876404494382</v>
      </c>
      <c r="H45" s="17">
        <f>D45*100/$M$89</f>
        <v>-0.2994011976047904</v>
      </c>
      <c r="I45" s="18"/>
      <c r="J45" s="14" t="s">
        <v>72</v>
      </c>
      <c r="K45" s="48">
        <v>0</v>
      </c>
      <c r="L45" s="48">
        <v>3</v>
      </c>
      <c r="M45" s="44">
        <f>K45-L45</f>
        <v>-3</v>
      </c>
      <c r="N45" s="32"/>
      <c r="O45" s="17">
        <f>K45*100/$K$89</f>
        <v>0</v>
      </c>
      <c r="P45" s="17">
        <f>L45*100/$L$89</f>
        <v>0.06741573033707865</v>
      </c>
      <c r="Q45" s="17">
        <f>M45*100/$M$89</f>
        <v>-0.2994011976047904</v>
      </c>
      <c r="R45" s="47"/>
    </row>
    <row r="46" spans="1:18" ht="12.75">
      <c r="A46" s="22" t="s">
        <v>65</v>
      </c>
      <c r="B46" s="48">
        <v>12</v>
      </c>
      <c r="C46" s="48">
        <v>18</v>
      </c>
      <c r="D46" s="23">
        <f>B46-C46</f>
        <v>-6</v>
      </c>
      <c r="E46" s="29"/>
      <c r="F46" s="17">
        <f>B46*100/$K$89</f>
        <v>0.22010271460014674</v>
      </c>
      <c r="G46" s="17">
        <f>C46*100/$L$89</f>
        <v>0.4044943820224719</v>
      </c>
      <c r="H46" s="17">
        <f>D46*100/$M$89</f>
        <v>-0.5988023952095808</v>
      </c>
      <c r="I46" s="18"/>
      <c r="J46" s="14" t="s">
        <v>74</v>
      </c>
      <c r="K46" s="48">
        <v>46</v>
      </c>
      <c r="L46" s="48">
        <v>42</v>
      </c>
      <c r="M46" s="44">
        <f>K46-L46</f>
        <v>4</v>
      </c>
      <c r="N46" s="19"/>
      <c r="O46" s="17">
        <f>K46*100/$K$89</f>
        <v>0.8437270726338958</v>
      </c>
      <c r="P46" s="17">
        <f>L46*100/$L$89</f>
        <v>0.9438202247191011</v>
      </c>
      <c r="Q46" s="17">
        <f>M46*100/$M$89</f>
        <v>0.3992015968063872</v>
      </c>
      <c r="R46" s="47"/>
    </row>
    <row r="47" spans="1:18" ht="12.75">
      <c r="A47" s="22" t="s">
        <v>67</v>
      </c>
      <c r="B47" s="48">
        <v>7</v>
      </c>
      <c r="C47" s="48">
        <v>7</v>
      </c>
      <c r="D47" s="23">
        <f>B47-C47</f>
        <v>0</v>
      </c>
      <c r="E47" s="24"/>
      <c r="F47" s="17">
        <f>B47*100/$K$89</f>
        <v>0.12839325018341893</v>
      </c>
      <c r="G47" s="17">
        <f>C47*100/$L$89</f>
        <v>0.15730337078651685</v>
      </c>
      <c r="H47" s="17">
        <f>D47*100/$M$89</f>
        <v>0</v>
      </c>
      <c r="I47" s="18"/>
      <c r="J47" s="14" t="s">
        <v>132</v>
      </c>
      <c r="K47" s="48">
        <v>1</v>
      </c>
      <c r="L47" s="48">
        <v>0</v>
      </c>
      <c r="M47" s="44">
        <f>K47-L47</f>
        <v>1</v>
      </c>
      <c r="N47" s="29"/>
      <c r="O47" s="17">
        <f>K47*100/$K$89</f>
        <v>0.018341892883345562</v>
      </c>
      <c r="P47" s="17">
        <f>L47*100/$L$89</f>
        <v>0</v>
      </c>
      <c r="Q47" s="17">
        <f>M47*100/$M$89</f>
        <v>0.0998003992015968</v>
      </c>
      <c r="R47" s="47"/>
    </row>
    <row r="48" spans="1:18" ht="12.75">
      <c r="A48" s="22" t="s">
        <v>69</v>
      </c>
      <c r="B48" s="48">
        <v>8</v>
      </c>
      <c r="C48" s="48">
        <v>8</v>
      </c>
      <c r="D48" s="23">
        <f>B48-C48</f>
        <v>0</v>
      </c>
      <c r="E48" s="22"/>
      <c r="F48" s="17">
        <f>B48*100/$K$89</f>
        <v>0.1467351430667645</v>
      </c>
      <c r="G48" s="17">
        <f>C48*100/$L$89</f>
        <v>0.1797752808988764</v>
      </c>
      <c r="H48" s="17">
        <f>D48*100/$M$89</f>
        <v>0</v>
      </c>
      <c r="I48" s="18"/>
      <c r="J48" s="14" t="s">
        <v>76</v>
      </c>
      <c r="K48" s="48">
        <v>22</v>
      </c>
      <c r="L48" s="48">
        <v>19</v>
      </c>
      <c r="M48" s="44">
        <f>K48-L48</f>
        <v>3</v>
      </c>
      <c r="N48" s="29"/>
      <c r="O48" s="17">
        <f>K48*100/$K$89</f>
        <v>0.40352164343360236</v>
      </c>
      <c r="P48" s="17">
        <f>L48*100/$L$89</f>
        <v>0.42696629213483145</v>
      </c>
      <c r="Q48" s="17">
        <f>M48*100/$M$89</f>
        <v>0.2994011976047904</v>
      </c>
      <c r="R48" s="47"/>
    </row>
    <row r="49" spans="1:18" ht="12.75">
      <c r="A49" s="22" t="s">
        <v>70</v>
      </c>
      <c r="B49" s="48">
        <v>11</v>
      </c>
      <c r="C49" s="48">
        <v>5</v>
      </c>
      <c r="D49" s="23">
        <f>B49-C49</f>
        <v>6</v>
      </c>
      <c r="E49" s="22"/>
      <c r="F49" s="17">
        <f>B49*100/$K$89</f>
        <v>0.20176082171680118</v>
      </c>
      <c r="G49" s="17">
        <f>C49*100/$L$89</f>
        <v>0.11235955056179775</v>
      </c>
      <c r="H49" s="17">
        <f>D49*100/$M$89</f>
        <v>0.5988023952095808</v>
      </c>
      <c r="I49" s="18"/>
      <c r="J49" s="14" t="s">
        <v>78</v>
      </c>
      <c r="K49" s="48">
        <v>17</v>
      </c>
      <c r="L49" s="48">
        <v>17</v>
      </c>
      <c r="M49" s="44">
        <f>K49-L49</f>
        <v>0</v>
      </c>
      <c r="N49" s="29"/>
      <c r="O49" s="17">
        <f>K49*100/$K$89</f>
        <v>0.3118121790168745</v>
      </c>
      <c r="P49" s="17">
        <f>L49*100/$L$89</f>
        <v>0.38202247191011235</v>
      </c>
      <c r="Q49" s="17">
        <f>M49*100/$M$89</f>
        <v>0</v>
      </c>
      <c r="R49" s="47"/>
    </row>
    <row r="50" spans="1:18" ht="12.75">
      <c r="A50" s="37" t="s">
        <v>151</v>
      </c>
      <c r="B50" s="48">
        <v>1</v>
      </c>
      <c r="C50" s="48">
        <v>6</v>
      </c>
      <c r="D50" s="23">
        <f>B50-C50</f>
        <v>-5</v>
      </c>
      <c r="E50" s="22"/>
      <c r="F50" s="17">
        <f>B50*100/$K$89</f>
        <v>0.018341892883345562</v>
      </c>
      <c r="G50" s="17">
        <f>C50*100/$L$89</f>
        <v>0.1348314606741573</v>
      </c>
      <c r="H50" s="17">
        <f>D50*100/$M$89</f>
        <v>-0.499001996007984</v>
      </c>
      <c r="I50" s="18"/>
      <c r="J50" s="14" t="s">
        <v>80</v>
      </c>
      <c r="K50" s="48">
        <v>7</v>
      </c>
      <c r="L50" s="48">
        <v>8</v>
      </c>
      <c r="M50" s="44">
        <f>K50-L50</f>
        <v>-1</v>
      </c>
      <c r="N50" s="29"/>
      <c r="O50" s="17">
        <f>K50*100/$K$89</f>
        <v>0.12839325018341893</v>
      </c>
      <c r="P50" s="17">
        <f>L50*100/$L$89</f>
        <v>0.1797752808988764</v>
      </c>
      <c r="Q50" s="17">
        <f>M50*100/$M$89</f>
        <v>-0.0998003992015968</v>
      </c>
      <c r="R50" s="47"/>
    </row>
    <row r="51" spans="1:18" ht="12.75">
      <c r="A51" s="22" t="s">
        <v>73</v>
      </c>
      <c r="B51" s="48">
        <v>2</v>
      </c>
      <c r="C51" s="48">
        <v>13</v>
      </c>
      <c r="D51" s="23">
        <f>B51-C51</f>
        <v>-11</v>
      </c>
      <c r="E51" s="22"/>
      <c r="F51" s="17">
        <f>B51*100/$K$89</f>
        <v>0.036683785766691124</v>
      </c>
      <c r="G51" s="17">
        <f>C51*100/$L$89</f>
        <v>0.29213483146067415</v>
      </c>
      <c r="H51" s="17">
        <f>D51*100/$M$89</f>
        <v>-1.0978043912175648</v>
      </c>
      <c r="I51" s="18"/>
      <c r="J51" s="14" t="s">
        <v>82</v>
      </c>
      <c r="K51" s="48">
        <v>5</v>
      </c>
      <c r="L51" s="48">
        <v>5</v>
      </c>
      <c r="M51" s="44">
        <f>K51-L51</f>
        <v>0</v>
      </c>
      <c r="N51" s="29"/>
      <c r="O51" s="17">
        <f>K51*100/$K$89</f>
        <v>0.09170946441672781</v>
      </c>
      <c r="P51" s="17">
        <f>L51*100/$L$89</f>
        <v>0.11235955056179775</v>
      </c>
      <c r="Q51" s="17">
        <f>M51*100/$M$89</f>
        <v>0</v>
      </c>
      <c r="R51" s="47"/>
    </row>
    <row r="52" spans="1:18" ht="12.75">
      <c r="A52" s="22" t="s">
        <v>75</v>
      </c>
      <c r="B52" s="48">
        <v>23</v>
      </c>
      <c r="C52" s="48">
        <v>16</v>
      </c>
      <c r="D52" s="23">
        <f>B52-C52</f>
        <v>7</v>
      </c>
      <c r="E52" s="22"/>
      <c r="F52" s="17">
        <f>B52*100/$K$89</f>
        <v>0.4218635363169479</v>
      </c>
      <c r="G52" s="17">
        <f>C52*100/$L$89</f>
        <v>0.3595505617977528</v>
      </c>
      <c r="H52" s="17">
        <f>D52*100/$M$89</f>
        <v>0.6986027944111777</v>
      </c>
      <c r="I52" s="18"/>
      <c r="J52" s="14" t="s">
        <v>83</v>
      </c>
      <c r="K52" s="48">
        <v>4</v>
      </c>
      <c r="L52" s="48">
        <v>2</v>
      </c>
      <c r="M52" s="44">
        <f>K52-L52</f>
        <v>2</v>
      </c>
      <c r="N52" s="29"/>
      <c r="O52" s="17">
        <f>K52*100/$K$89</f>
        <v>0.07336757153338225</v>
      </c>
      <c r="P52" s="17">
        <f>L52*100/$L$89</f>
        <v>0.0449438202247191</v>
      </c>
      <c r="Q52" s="17">
        <f>M52*100/$M$89</f>
        <v>0.1996007984031936</v>
      </c>
      <c r="R52" s="47"/>
    </row>
    <row r="53" spans="1:18" ht="12.75">
      <c r="A53" s="33" t="s">
        <v>77</v>
      </c>
      <c r="B53" s="51">
        <f>SUM(B54:B58)</f>
        <v>1862</v>
      </c>
      <c r="C53" s="51">
        <f>SUM(C54:C58)</f>
        <v>1164</v>
      </c>
      <c r="D53" s="28">
        <f>B53-C53</f>
        <v>698</v>
      </c>
      <c r="E53" s="33"/>
      <c r="F53" s="13">
        <f>B53*100/$K$89</f>
        <v>34.152604548789434</v>
      </c>
      <c r="G53" s="13">
        <f>C53*100/$L$89</f>
        <v>26.15730337078652</v>
      </c>
      <c r="H53" s="13">
        <f>D53*100/$M$89</f>
        <v>69.66067864271457</v>
      </c>
      <c r="I53" s="18"/>
      <c r="J53" s="14" t="s">
        <v>85</v>
      </c>
      <c r="K53" s="48">
        <v>59</v>
      </c>
      <c r="L53" s="48">
        <v>40</v>
      </c>
      <c r="M53" s="44">
        <f>K53-L53</f>
        <v>19</v>
      </c>
      <c r="N53" s="29"/>
      <c r="O53" s="17">
        <f>K53*100/$K$89</f>
        <v>1.0821716801173882</v>
      </c>
      <c r="P53" s="17">
        <f>L53*100/$L$89</f>
        <v>0.898876404494382</v>
      </c>
      <c r="Q53" s="17">
        <f>M53*100/$M$89</f>
        <v>1.8962075848303392</v>
      </c>
      <c r="R53" s="47"/>
    </row>
    <row r="54" spans="1:18" ht="12.75">
      <c r="A54" s="22" t="s">
        <v>79</v>
      </c>
      <c r="B54" s="59">
        <v>179</v>
      </c>
      <c r="C54" s="59">
        <v>110</v>
      </c>
      <c r="D54" s="23">
        <f>B54-C54</f>
        <v>69</v>
      </c>
      <c r="E54" s="22"/>
      <c r="F54" s="17">
        <f>B54*100/$K$89</f>
        <v>3.2831988261188556</v>
      </c>
      <c r="G54" s="17">
        <f>C54*100/$L$89</f>
        <v>2.4719101123595504</v>
      </c>
      <c r="H54" s="17">
        <f>D54*100/$M$89</f>
        <v>6.88622754491018</v>
      </c>
      <c r="I54" s="18"/>
      <c r="J54" s="14" t="s">
        <v>87</v>
      </c>
      <c r="K54" s="48">
        <v>5</v>
      </c>
      <c r="L54" s="48">
        <v>6</v>
      </c>
      <c r="M54" s="44">
        <f>K54-L54</f>
        <v>-1</v>
      </c>
      <c r="N54" s="29"/>
      <c r="O54" s="17">
        <f>K54*100/$K$89</f>
        <v>0.09170946441672781</v>
      </c>
      <c r="P54" s="17">
        <f>L54*100/$L$89</f>
        <v>0.1348314606741573</v>
      </c>
      <c r="Q54" s="17">
        <f>M54*100/$M$89</f>
        <v>-0.0998003992015968</v>
      </c>
      <c r="R54" s="47"/>
    </row>
    <row r="55" spans="1:18" ht="12.75">
      <c r="A55" s="22" t="s">
        <v>81</v>
      </c>
      <c r="B55" s="65">
        <v>1299</v>
      </c>
      <c r="C55" s="48">
        <v>829</v>
      </c>
      <c r="D55" s="23">
        <f>B55-C55</f>
        <v>470</v>
      </c>
      <c r="E55" s="22"/>
      <c r="F55" s="17">
        <f>B55*100/$K$89</f>
        <v>23.826118855465886</v>
      </c>
      <c r="G55" s="17">
        <f>C55*100/$L$89</f>
        <v>18.629213483146067</v>
      </c>
      <c r="H55" s="17">
        <f>D55*100/$M$89</f>
        <v>46.9061876247505</v>
      </c>
      <c r="I55" s="18"/>
      <c r="J55" s="14" t="s">
        <v>89</v>
      </c>
      <c r="K55" s="48">
        <v>10</v>
      </c>
      <c r="L55" s="48">
        <v>10</v>
      </c>
      <c r="M55" s="44">
        <f>K55-L55</f>
        <v>0</v>
      </c>
      <c r="N55" s="29"/>
      <c r="O55" s="17">
        <f>K55*100/$K$89</f>
        <v>0.18341892883345562</v>
      </c>
      <c r="P55" s="17">
        <f>L55*100/$L$89</f>
        <v>0.2247191011235955</v>
      </c>
      <c r="Q55" s="17">
        <f>M55*100/$M$89</f>
        <v>0</v>
      </c>
      <c r="R55" s="47"/>
    </row>
    <row r="56" spans="1:18" ht="12.75">
      <c r="A56" s="22" t="s">
        <v>130</v>
      </c>
      <c r="B56" s="48">
        <v>202</v>
      </c>
      <c r="C56" s="48">
        <v>136</v>
      </c>
      <c r="D56" s="23">
        <f>B56-C56</f>
        <v>66</v>
      </c>
      <c r="E56" s="33"/>
      <c r="F56" s="17">
        <f>B56*100/$K$89</f>
        <v>3.7050623624358034</v>
      </c>
      <c r="G56" s="17">
        <f>C56*100/$L$89</f>
        <v>3.056179775280899</v>
      </c>
      <c r="H56" s="17">
        <f>D56*100/$M$89</f>
        <v>6.586826347305389</v>
      </c>
      <c r="I56" s="18"/>
      <c r="J56" s="14" t="s">
        <v>91</v>
      </c>
      <c r="K56" s="48">
        <v>14</v>
      </c>
      <c r="L56" s="48">
        <v>9</v>
      </c>
      <c r="M56" s="44">
        <f>K56-L56</f>
        <v>5</v>
      </c>
      <c r="N56" s="29"/>
      <c r="O56" s="17">
        <f>K56*100/$K$89</f>
        <v>0.25678650036683787</v>
      </c>
      <c r="P56" s="17">
        <f>L56*100/$L$89</f>
        <v>0.20224719101123595</v>
      </c>
      <c r="Q56" s="17">
        <f>M56*100/$M$89</f>
        <v>0.499001996007984</v>
      </c>
      <c r="R56" s="47"/>
    </row>
    <row r="57" spans="1:18" ht="12.75">
      <c r="A57" s="22" t="s">
        <v>84</v>
      </c>
      <c r="B57" s="48">
        <v>53</v>
      </c>
      <c r="C57" s="48">
        <v>39</v>
      </c>
      <c r="D57" s="23">
        <f>B57-C57</f>
        <v>14</v>
      </c>
      <c r="E57" s="22"/>
      <c r="F57" s="17">
        <f>B57*100/$K$89</f>
        <v>0.9721203228173148</v>
      </c>
      <c r="G57" s="17">
        <f>C57*100/$L$89</f>
        <v>0.8764044943820225</v>
      </c>
      <c r="H57" s="17">
        <f>D57*100/$M$89</f>
        <v>1.3972055888223553</v>
      </c>
      <c r="I57" s="18"/>
      <c r="J57" s="14" t="s">
        <v>93</v>
      </c>
      <c r="K57" s="48">
        <v>2</v>
      </c>
      <c r="L57" s="48">
        <v>2</v>
      </c>
      <c r="M57" s="44">
        <f>K57-L57</f>
        <v>0</v>
      </c>
      <c r="N57" s="29"/>
      <c r="O57" s="17">
        <f>K57*100/$K$89</f>
        <v>0.036683785766691124</v>
      </c>
      <c r="P57" s="17">
        <f>L57*100/$L$89</f>
        <v>0.0449438202247191</v>
      </c>
      <c r="Q57" s="17">
        <f>M57*100/$M$89</f>
        <v>0</v>
      </c>
      <c r="R57" s="47"/>
    </row>
    <row r="58" spans="1:18" ht="12.75">
      <c r="A58" s="22" t="s">
        <v>86</v>
      </c>
      <c r="B58" s="48">
        <v>129</v>
      </c>
      <c r="C58" s="48">
        <v>50</v>
      </c>
      <c r="D58" s="23">
        <f>B58-C58</f>
        <v>79</v>
      </c>
      <c r="E58" s="22"/>
      <c r="F58" s="17">
        <f>B58*100/$K$89</f>
        <v>2.3661041819515773</v>
      </c>
      <c r="G58" s="17">
        <f>C58*100/$L$89</f>
        <v>1.1235955056179776</v>
      </c>
      <c r="H58" s="17">
        <f>D58*100/$M$89</f>
        <v>7.884231536926148</v>
      </c>
      <c r="I58" s="18"/>
      <c r="J58" s="14" t="s">
        <v>94</v>
      </c>
      <c r="K58" s="48">
        <v>6</v>
      </c>
      <c r="L58" s="48">
        <v>4</v>
      </c>
      <c r="M58" s="44">
        <f>K58-L58</f>
        <v>2</v>
      </c>
      <c r="N58" s="29"/>
      <c r="O58" s="17">
        <f>K58*100/$K$89</f>
        <v>0.11005135730007337</v>
      </c>
      <c r="P58" s="17">
        <f>L58*100/$L$89</f>
        <v>0.0898876404494382</v>
      </c>
      <c r="Q58" s="17">
        <f>M58*100/$M$89</f>
        <v>0.1996007984031936</v>
      </c>
      <c r="R58" s="47"/>
    </row>
    <row r="59" spans="1:18" ht="12.75">
      <c r="A59" s="20" t="s">
        <v>88</v>
      </c>
      <c r="B59" s="51">
        <f>SUM(B60:B64)</f>
        <v>43</v>
      </c>
      <c r="C59" s="51">
        <f>SUM(C60:C64)</f>
        <v>41</v>
      </c>
      <c r="D59" s="23">
        <f>B59-C59</f>
        <v>2</v>
      </c>
      <c r="E59" s="22"/>
      <c r="F59" s="17">
        <f>B59*100/$K$89</f>
        <v>0.7887013939838592</v>
      </c>
      <c r="G59" s="17">
        <f>C59*100/$L$89</f>
        <v>0.9213483146067416</v>
      </c>
      <c r="H59" s="17">
        <f>D59*100/$M$89</f>
        <v>0.1996007984031936</v>
      </c>
      <c r="I59" s="18"/>
      <c r="J59" s="14" t="s">
        <v>96</v>
      </c>
      <c r="K59" s="48">
        <v>7</v>
      </c>
      <c r="L59" s="48">
        <v>7</v>
      </c>
      <c r="M59" s="44">
        <f>K59-L59</f>
        <v>0</v>
      </c>
      <c r="N59" s="29"/>
      <c r="O59" s="17">
        <f>K59*100/$K$89</f>
        <v>0.12839325018341893</v>
      </c>
      <c r="P59" s="17">
        <f>L59*100/$L$89</f>
        <v>0.15730337078651685</v>
      </c>
      <c r="Q59" s="17">
        <f>M59*100/$M$89</f>
        <v>0</v>
      </c>
      <c r="R59" s="47"/>
    </row>
    <row r="60" spans="1:18" ht="12.75">
      <c r="A60" s="14" t="s">
        <v>90</v>
      </c>
      <c r="B60" s="60">
        <v>2</v>
      </c>
      <c r="C60" s="60">
        <v>5</v>
      </c>
      <c r="D60" s="23">
        <f>B60-C60</f>
        <v>-3</v>
      </c>
      <c r="E60" s="22"/>
      <c r="F60" s="17">
        <f>B60*100/$K$89</f>
        <v>0.036683785766691124</v>
      </c>
      <c r="G60" s="17">
        <f>C60*100/$L$89</f>
        <v>0.11235955056179775</v>
      </c>
      <c r="H60" s="17">
        <f>D60*100/$M$89</f>
        <v>-0.2994011976047904</v>
      </c>
      <c r="I60" s="18"/>
      <c r="J60" s="14" t="s">
        <v>144</v>
      </c>
      <c r="K60" s="48">
        <v>0</v>
      </c>
      <c r="L60" s="48">
        <v>9</v>
      </c>
      <c r="M60" s="44">
        <f>K60-L60</f>
        <v>-9</v>
      </c>
      <c r="N60" s="29"/>
      <c r="O60" s="17">
        <f>K60*100/$K$89</f>
        <v>0</v>
      </c>
      <c r="P60" s="17">
        <f>L60*100/$L$89</f>
        <v>0.20224719101123595</v>
      </c>
      <c r="Q60" s="17">
        <f>M60*100/$M$89</f>
        <v>-0.8982035928143712</v>
      </c>
      <c r="R60" s="47"/>
    </row>
    <row r="61" spans="1:18" ht="12.75">
      <c r="A61" s="14" t="s">
        <v>92</v>
      </c>
      <c r="B61" s="48">
        <v>5</v>
      </c>
      <c r="C61" s="48">
        <v>9</v>
      </c>
      <c r="D61" s="23">
        <f>B61-C61</f>
        <v>-4</v>
      </c>
      <c r="E61" s="22"/>
      <c r="F61" s="17">
        <f>B61*100/$K$89</f>
        <v>0.09170946441672781</v>
      </c>
      <c r="G61" s="17">
        <f>C61*100/$L$89</f>
        <v>0.20224719101123595</v>
      </c>
      <c r="H61" s="17">
        <f>D61*100/$M$89</f>
        <v>-0.3992015968063872</v>
      </c>
      <c r="I61" s="18"/>
      <c r="J61" s="14" t="s">
        <v>99</v>
      </c>
      <c r="K61" s="48">
        <v>7</v>
      </c>
      <c r="L61" s="48">
        <v>15</v>
      </c>
      <c r="M61" s="44">
        <f>K61-L61</f>
        <v>-8</v>
      </c>
      <c r="N61" s="29"/>
      <c r="O61" s="17">
        <f>K61*100/$K$89</f>
        <v>0.12839325018341893</v>
      </c>
      <c r="P61" s="17">
        <f>L61*100/$L$89</f>
        <v>0.33707865168539325</v>
      </c>
      <c r="Q61" s="17">
        <f>M61*100/$M$89</f>
        <v>-0.7984031936127745</v>
      </c>
      <c r="R61" s="47"/>
    </row>
    <row r="62" spans="1:18" ht="12.75">
      <c r="A62" s="14" t="s">
        <v>95</v>
      </c>
      <c r="B62" s="48">
        <v>3</v>
      </c>
      <c r="C62" s="48">
        <v>5</v>
      </c>
      <c r="D62" s="23">
        <f>B62-C62</f>
        <v>-2</v>
      </c>
      <c r="E62" s="29"/>
      <c r="F62" s="17">
        <f>B62*100/$K$89</f>
        <v>0.055025678650036686</v>
      </c>
      <c r="G62" s="17">
        <f>C62*100/$L$89</f>
        <v>0.11235955056179775</v>
      </c>
      <c r="H62" s="17">
        <f>D62*100/$M$89</f>
        <v>-0.1996007984031936</v>
      </c>
      <c r="I62" s="18"/>
      <c r="J62" s="14" t="s">
        <v>101</v>
      </c>
      <c r="K62" s="48">
        <v>3</v>
      </c>
      <c r="L62" s="48">
        <v>17</v>
      </c>
      <c r="M62" s="44">
        <f>K62-L62</f>
        <v>-14</v>
      </c>
      <c r="N62" s="29"/>
      <c r="O62" s="17">
        <f>K62*100/$K$89</f>
        <v>0.055025678650036686</v>
      </c>
      <c r="P62" s="17">
        <f>L62*100/$L$89</f>
        <v>0.38202247191011235</v>
      </c>
      <c r="Q62" s="17">
        <f>M62*100/$M$89</f>
        <v>-1.3972055888223553</v>
      </c>
      <c r="R62" s="47"/>
    </row>
    <row r="63" spans="1:18" ht="12.75">
      <c r="A63" s="14" t="s">
        <v>97</v>
      </c>
      <c r="B63" s="48">
        <v>7</v>
      </c>
      <c r="C63" s="48">
        <v>4</v>
      </c>
      <c r="D63" s="23">
        <f>B63-C63</f>
        <v>3</v>
      </c>
      <c r="E63" s="29"/>
      <c r="F63" s="17">
        <f>B63*100/$K$89</f>
        <v>0.12839325018341893</v>
      </c>
      <c r="G63" s="17">
        <f>C63*100/$L$89</f>
        <v>0.0898876404494382</v>
      </c>
      <c r="H63" s="17">
        <f>D63*100/$M$89</f>
        <v>0.2994011976047904</v>
      </c>
      <c r="I63" s="18"/>
      <c r="J63" s="14" t="s">
        <v>103</v>
      </c>
      <c r="K63" s="48">
        <v>3</v>
      </c>
      <c r="L63" s="48">
        <v>1</v>
      </c>
      <c r="M63" s="44">
        <f>K63-L63</f>
        <v>2</v>
      </c>
      <c r="N63" s="29"/>
      <c r="O63" s="17">
        <f>K63*100/$K$89</f>
        <v>0.055025678650036686</v>
      </c>
      <c r="P63" s="17">
        <f>L63*100/$L$89</f>
        <v>0.02247191011235955</v>
      </c>
      <c r="Q63" s="17">
        <f>M63*100/$M$89</f>
        <v>0.1996007984031936</v>
      </c>
      <c r="R63" s="47"/>
    </row>
    <row r="64" spans="1:18" ht="12.75">
      <c r="A64" s="14" t="s">
        <v>98</v>
      </c>
      <c r="B64" s="48">
        <v>26</v>
      </c>
      <c r="C64" s="48">
        <v>18</v>
      </c>
      <c r="D64" s="23">
        <f>B64-C64</f>
        <v>8</v>
      </c>
      <c r="E64" s="29"/>
      <c r="F64" s="17">
        <f>B64*100/$K$89</f>
        <v>0.4768892149669846</v>
      </c>
      <c r="G64" s="17">
        <f>C64*100/$L$89</f>
        <v>0.4044943820224719</v>
      </c>
      <c r="H64" s="17">
        <f>D64*100/$M$89</f>
        <v>0.7984031936127745</v>
      </c>
      <c r="I64" s="18"/>
      <c r="J64" s="14" t="s">
        <v>105</v>
      </c>
      <c r="K64" s="48">
        <v>1</v>
      </c>
      <c r="L64" s="48">
        <v>0</v>
      </c>
      <c r="M64" s="44">
        <f>K64-L64</f>
        <v>1</v>
      </c>
      <c r="N64" s="29"/>
      <c r="O64" s="17">
        <f>K64*100/$K$89</f>
        <v>0.018341892883345562</v>
      </c>
      <c r="P64" s="17">
        <f>L64*100/$L$89</f>
        <v>0</v>
      </c>
      <c r="Q64" s="17">
        <f>M64*100/$M$89</f>
        <v>0.0998003992015968</v>
      </c>
      <c r="R64" s="47"/>
    </row>
    <row r="65" spans="1:18" ht="12.75">
      <c r="A65" s="35" t="s">
        <v>100</v>
      </c>
      <c r="B65" s="51">
        <f>SUM(B66:B89)+SUM(K6:K9)</f>
        <v>164</v>
      </c>
      <c r="C65" s="51">
        <f>SUM(C66:C89)+SUM(L6:L9)</f>
        <v>175</v>
      </c>
      <c r="D65" s="28">
        <f>B65-C65</f>
        <v>-11</v>
      </c>
      <c r="E65" s="21"/>
      <c r="F65" s="13">
        <f>B65*100/$K$89</f>
        <v>3.008070432868672</v>
      </c>
      <c r="G65" s="13">
        <f>C65*100/$L$89</f>
        <v>3.932584269662921</v>
      </c>
      <c r="H65" s="13">
        <f>D65*100/$M$89</f>
        <v>-1.0978043912175648</v>
      </c>
      <c r="I65" s="18"/>
      <c r="J65" s="14" t="s">
        <v>107</v>
      </c>
      <c r="K65" s="48">
        <v>2</v>
      </c>
      <c r="L65" s="48">
        <v>3</v>
      </c>
      <c r="M65" s="44">
        <f>K65-L65</f>
        <v>-1</v>
      </c>
      <c r="N65" s="29"/>
      <c r="O65" s="17">
        <f>K65*100/$K$89</f>
        <v>0.036683785766691124</v>
      </c>
      <c r="P65" s="17">
        <f>L65*100/$L$89</f>
        <v>0.06741573033707865</v>
      </c>
      <c r="Q65" s="17">
        <f>M65*100/$M$89</f>
        <v>-0.0998003992015968</v>
      </c>
      <c r="R65" s="47"/>
    </row>
    <row r="66" spans="1:18" ht="12.75">
      <c r="A66" s="15" t="s">
        <v>102</v>
      </c>
      <c r="B66" s="61">
        <v>5</v>
      </c>
      <c r="C66" s="61">
        <v>1</v>
      </c>
      <c r="D66" s="23">
        <f>B66-C66</f>
        <v>4</v>
      </c>
      <c r="E66" s="29"/>
      <c r="F66" s="17">
        <f>B66*100/$K$89</f>
        <v>0.09170946441672781</v>
      </c>
      <c r="G66" s="17">
        <f>C66*100/$L$89</f>
        <v>0.02247191011235955</v>
      </c>
      <c r="H66" s="17">
        <f>D66*100/$M$89</f>
        <v>0.3992015968063872</v>
      </c>
      <c r="I66" s="18"/>
      <c r="J66" s="14" t="s">
        <v>110</v>
      </c>
      <c r="K66" s="48">
        <v>4</v>
      </c>
      <c r="L66" s="48">
        <v>8</v>
      </c>
      <c r="M66" s="44">
        <f>K66-L66</f>
        <v>-4</v>
      </c>
      <c r="N66" s="29"/>
      <c r="O66" s="17">
        <f>K66*100/$K$89</f>
        <v>0.07336757153338225</v>
      </c>
      <c r="P66" s="17">
        <f>L66*100/$L$89</f>
        <v>0.1797752808988764</v>
      </c>
      <c r="Q66" s="17">
        <f>M66*100/$M$89</f>
        <v>-0.3992015968063872</v>
      </c>
      <c r="R66" s="47"/>
    </row>
    <row r="67" spans="1:18" ht="12.75">
      <c r="A67" s="15" t="s">
        <v>104</v>
      </c>
      <c r="B67" s="48">
        <v>10</v>
      </c>
      <c r="C67" s="48">
        <v>10</v>
      </c>
      <c r="D67" s="23">
        <f>B67-C67</f>
        <v>0</v>
      </c>
      <c r="E67" s="16"/>
      <c r="F67" s="17">
        <f>B67*100/$K$89</f>
        <v>0.18341892883345562</v>
      </c>
      <c r="G67" s="17">
        <f>C67*100/$L$89</f>
        <v>0.2247191011235955</v>
      </c>
      <c r="H67" s="17">
        <f>D67*100/$M$89</f>
        <v>0</v>
      </c>
      <c r="I67" s="18"/>
      <c r="J67" s="14" t="s">
        <v>112</v>
      </c>
      <c r="K67" s="48">
        <v>2</v>
      </c>
      <c r="L67" s="48">
        <v>6</v>
      </c>
      <c r="M67" s="44">
        <f>K67-L67</f>
        <v>-4</v>
      </c>
      <c r="N67" s="29"/>
      <c r="O67" s="17">
        <f>K67*100/$K$89</f>
        <v>0.036683785766691124</v>
      </c>
      <c r="P67" s="17">
        <f>L67*100/$L$89</f>
        <v>0.1348314606741573</v>
      </c>
      <c r="Q67" s="17">
        <f>M67*100/$M$89</f>
        <v>-0.3992015968063872</v>
      </c>
      <c r="R67" s="47"/>
    </row>
    <row r="68" spans="1:18" ht="12.75">
      <c r="A68" s="15" t="s">
        <v>106</v>
      </c>
      <c r="B68" s="48">
        <v>2</v>
      </c>
      <c r="C68" s="48">
        <v>0</v>
      </c>
      <c r="D68" s="23">
        <f>B68-C68</f>
        <v>2</v>
      </c>
      <c r="E68" s="14"/>
      <c r="F68" s="17">
        <f>B68*100/$K$89</f>
        <v>0.036683785766691124</v>
      </c>
      <c r="G68" s="17">
        <f>C68*100/$L$89</f>
        <v>0</v>
      </c>
      <c r="H68" s="17">
        <f>D68*100/$M$89</f>
        <v>0.1996007984031936</v>
      </c>
      <c r="I68" s="34"/>
      <c r="J68" s="14" t="s">
        <v>145</v>
      </c>
      <c r="K68" s="48">
        <v>0</v>
      </c>
      <c r="L68" s="48">
        <v>1</v>
      </c>
      <c r="M68" s="44">
        <f>K68-L68</f>
        <v>-1</v>
      </c>
      <c r="N68" s="29"/>
      <c r="O68" s="17">
        <f>K68*100/$K$89</f>
        <v>0</v>
      </c>
      <c r="P68" s="17">
        <f>L68*100/$L$89</f>
        <v>0.02247191011235955</v>
      </c>
      <c r="Q68" s="17">
        <f>M68*100/$M$89</f>
        <v>-0.0998003992015968</v>
      </c>
      <c r="R68" s="47"/>
    </row>
    <row r="69" spans="1:18" ht="12.75">
      <c r="A69" s="15" t="s">
        <v>108</v>
      </c>
      <c r="B69" s="48">
        <v>0</v>
      </c>
      <c r="C69" s="48">
        <v>1</v>
      </c>
      <c r="D69" s="23">
        <f>B69-C69</f>
        <v>-1</v>
      </c>
      <c r="E69" s="14"/>
      <c r="F69" s="17">
        <f>B69*100/$K$89</f>
        <v>0</v>
      </c>
      <c r="G69" s="17">
        <f>C69*100/$L$89</f>
        <v>0.02247191011235955</v>
      </c>
      <c r="H69" s="17">
        <f>D69*100/$M$89</f>
        <v>-0.0998003992015968</v>
      </c>
      <c r="I69" s="18"/>
      <c r="J69" s="14" t="s">
        <v>162</v>
      </c>
      <c r="K69" s="58">
        <v>0</v>
      </c>
      <c r="L69" s="58">
        <v>1</v>
      </c>
      <c r="M69" s="44">
        <f>K69-L69</f>
        <v>-1</v>
      </c>
      <c r="O69" s="17">
        <f>K69*100/$K$89</f>
        <v>0</v>
      </c>
      <c r="P69" s="17">
        <f>L69*100/$L$89</f>
        <v>0.02247191011235955</v>
      </c>
      <c r="Q69" s="17">
        <f>M69*100/$M$89</f>
        <v>-0.0998003992015968</v>
      </c>
      <c r="R69" s="47"/>
    </row>
    <row r="70" spans="1:18" ht="12.75">
      <c r="A70" s="46" t="s">
        <v>159</v>
      </c>
      <c r="B70" s="66">
        <v>0</v>
      </c>
      <c r="C70" s="66">
        <v>4</v>
      </c>
      <c r="D70" s="67">
        <f>B70-C70</f>
        <v>-4</v>
      </c>
      <c r="F70" s="17">
        <f>B70*100/$K$89</f>
        <v>0</v>
      </c>
      <c r="G70" s="17">
        <f>C70*100/$L$89</f>
        <v>0.0898876404494382</v>
      </c>
      <c r="H70" s="17">
        <f>D70*100/$M$89</f>
        <v>-0.3992015968063872</v>
      </c>
      <c r="I70" s="18"/>
      <c r="J70" s="14" t="s">
        <v>115</v>
      </c>
      <c r="K70" s="48">
        <v>5</v>
      </c>
      <c r="L70" s="48">
        <v>1</v>
      </c>
      <c r="M70" s="44">
        <f>K70-L70</f>
        <v>4</v>
      </c>
      <c r="N70" s="29"/>
      <c r="O70" s="17">
        <f>K70*100/$K$89</f>
        <v>0.09170946441672781</v>
      </c>
      <c r="P70" s="17">
        <f>L70*100/$L$89</f>
        <v>0.02247191011235955</v>
      </c>
      <c r="Q70" s="17">
        <f>M70*100/$M$89</f>
        <v>0.3992015968063872</v>
      </c>
      <c r="R70" s="47"/>
    </row>
    <row r="71" spans="1:18" ht="12.75">
      <c r="A71" s="46" t="s">
        <v>135</v>
      </c>
      <c r="B71" s="48">
        <v>1</v>
      </c>
      <c r="C71" s="48">
        <v>4</v>
      </c>
      <c r="D71" s="23">
        <f>B71-C71</f>
        <v>-3</v>
      </c>
      <c r="E71" s="14"/>
      <c r="F71" s="17">
        <f>B71*100/$K$89</f>
        <v>0.018341892883345562</v>
      </c>
      <c r="G71" s="17">
        <f>C71*100/$L$89</f>
        <v>0.0898876404494382</v>
      </c>
      <c r="H71" s="17">
        <f>D71*100/$M$89</f>
        <v>-0.2994011976047904</v>
      </c>
      <c r="I71" s="18"/>
      <c r="R71" s="47"/>
    </row>
    <row r="72" spans="1:18" ht="12.75">
      <c r="A72" s="15" t="s">
        <v>109</v>
      </c>
      <c r="B72" s="48">
        <v>0</v>
      </c>
      <c r="C72" s="48">
        <v>6</v>
      </c>
      <c r="D72" s="23">
        <f>B72-C72</f>
        <v>-6</v>
      </c>
      <c r="E72" s="14"/>
      <c r="F72" s="17">
        <f>B72*100/$K$89</f>
        <v>0</v>
      </c>
      <c r="G72" s="17">
        <f>C72*100/$L$89</f>
        <v>0.1348314606741573</v>
      </c>
      <c r="H72" s="17">
        <f>D72*100/$M$89</f>
        <v>-0.5988023952095808</v>
      </c>
      <c r="I72" s="18"/>
      <c r="R72" s="47"/>
    </row>
    <row r="73" spans="1:18" ht="12.75">
      <c r="A73" s="15" t="s">
        <v>111</v>
      </c>
      <c r="B73" s="48">
        <v>10</v>
      </c>
      <c r="C73" s="48">
        <v>13</v>
      </c>
      <c r="D73" s="23">
        <f>B73-C73</f>
        <v>-3</v>
      </c>
      <c r="E73" s="14"/>
      <c r="F73" s="17">
        <f>B73*100/$K$89</f>
        <v>0.18341892883345562</v>
      </c>
      <c r="G73" s="17">
        <f>C73*100/$L$89</f>
        <v>0.29213483146067415</v>
      </c>
      <c r="H73" s="17">
        <f>D73*100/$M$89</f>
        <v>-0.2994011976047904</v>
      </c>
      <c r="I73" s="18"/>
      <c r="R73" s="47"/>
    </row>
    <row r="74" spans="1:18" ht="12.75">
      <c r="A74" s="15" t="s">
        <v>113</v>
      </c>
      <c r="B74" s="48">
        <v>14</v>
      </c>
      <c r="C74" s="48">
        <v>6</v>
      </c>
      <c r="D74" s="23">
        <f>B74-C74</f>
        <v>8</v>
      </c>
      <c r="E74" s="14"/>
      <c r="F74" s="17">
        <f>B74*100/$K$89</f>
        <v>0.25678650036683787</v>
      </c>
      <c r="G74" s="17">
        <f>C74*100/$L$89</f>
        <v>0.1348314606741573</v>
      </c>
      <c r="H74" s="17">
        <f>D74*100/$M$89</f>
        <v>0.7984031936127745</v>
      </c>
      <c r="I74" s="18"/>
      <c r="R74" s="47"/>
    </row>
    <row r="75" spans="1:18" ht="12.75">
      <c r="A75" s="15" t="s">
        <v>114</v>
      </c>
      <c r="B75" s="48">
        <v>3</v>
      </c>
      <c r="C75" s="48">
        <v>6</v>
      </c>
      <c r="D75" s="23">
        <f>B75-C75</f>
        <v>-3</v>
      </c>
      <c r="E75" s="22"/>
      <c r="F75" s="17">
        <f>B75*100/$K$89</f>
        <v>0.055025678650036686</v>
      </c>
      <c r="G75" s="17">
        <f>C75*100/$L$89</f>
        <v>0.1348314606741573</v>
      </c>
      <c r="H75" s="17">
        <f>D75*100/$M$89</f>
        <v>-0.2994011976047904</v>
      </c>
      <c r="I75" s="18"/>
      <c r="K75" s="48"/>
      <c r="L75" s="48"/>
      <c r="M75" s="44"/>
      <c r="N75" s="29"/>
      <c r="O75" s="17"/>
      <c r="P75" s="17"/>
      <c r="Q75" s="17"/>
      <c r="R75" s="47"/>
    </row>
    <row r="76" spans="1:18" ht="12.75">
      <c r="A76" s="15" t="s">
        <v>116</v>
      </c>
      <c r="B76" s="48">
        <v>5</v>
      </c>
      <c r="C76" s="48">
        <v>9</v>
      </c>
      <c r="D76" s="23">
        <f>B76-C76</f>
        <v>-4</v>
      </c>
      <c r="E76" s="22"/>
      <c r="F76" s="17">
        <f>B76*100/$K$89</f>
        <v>0.09170946441672781</v>
      </c>
      <c r="G76" s="17">
        <f>C76*100/$L$89</f>
        <v>0.20224719101123595</v>
      </c>
      <c r="H76" s="17">
        <f>D76*100/$M$89</f>
        <v>-0.3992015968063872</v>
      </c>
      <c r="I76" s="18"/>
      <c r="K76" s="48"/>
      <c r="L76" s="48"/>
      <c r="M76" s="44"/>
      <c r="N76" s="29"/>
      <c r="O76" s="17"/>
      <c r="P76" s="17"/>
      <c r="Q76" s="17"/>
      <c r="R76" s="47"/>
    </row>
    <row r="77" spans="1:18" ht="12.75">
      <c r="A77" s="15" t="s">
        <v>117</v>
      </c>
      <c r="B77" s="48">
        <v>6</v>
      </c>
      <c r="C77" s="48">
        <v>5</v>
      </c>
      <c r="D77" s="23">
        <f>B77-C77</f>
        <v>1</v>
      </c>
      <c r="E77" s="22"/>
      <c r="F77" s="17">
        <f>B77*100/$K$89</f>
        <v>0.11005135730007337</v>
      </c>
      <c r="G77" s="17">
        <f>C77*100/$L$89</f>
        <v>0.11235955056179775</v>
      </c>
      <c r="H77" s="17">
        <f>D77*100/$M$89</f>
        <v>0.0998003992015968</v>
      </c>
      <c r="I77" s="18"/>
      <c r="K77" s="48"/>
      <c r="L77" s="48"/>
      <c r="M77" s="44"/>
      <c r="N77" s="29"/>
      <c r="O77" s="17"/>
      <c r="P77" s="17"/>
      <c r="Q77" s="17"/>
      <c r="R77" s="47"/>
    </row>
    <row r="78" spans="1:18" ht="12.75">
      <c r="A78" s="15" t="s">
        <v>118</v>
      </c>
      <c r="B78" s="48">
        <v>52</v>
      </c>
      <c r="C78" s="48">
        <v>49</v>
      </c>
      <c r="D78" s="23">
        <f>B78-C78</f>
        <v>3</v>
      </c>
      <c r="E78" s="22"/>
      <c r="F78" s="17">
        <f>B78*100/$K$89</f>
        <v>0.9537784299339692</v>
      </c>
      <c r="G78" s="17">
        <f>C78*100/$L$89</f>
        <v>1.101123595505618</v>
      </c>
      <c r="H78" s="17">
        <f>D78*100/$M$89</f>
        <v>0.2994011976047904</v>
      </c>
      <c r="I78" s="18"/>
      <c r="K78" s="48"/>
      <c r="L78" s="48"/>
      <c r="M78" s="44"/>
      <c r="N78" s="29"/>
      <c r="O78" s="17"/>
      <c r="P78" s="17"/>
      <c r="Q78" s="17"/>
      <c r="R78" s="47"/>
    </row>
    <row r="79" spans="1:18" ht="12.75">
      <c r="A79" s="15" t="s">
        <v>119</v>
      </c>
      <c r="B79" s="48">
        <v>4</v>
      </c>
      <c r="C79" s="48">
        <v>4</v>
      </c>
      <c r="D79" s="23">
        <f>B79-C79</f>
        <v>0</v>
      </c>
      <c r="E79" s="22"/>
      <c r="F79" s="17">
        <f>B79*100/$K$89</f>
        <v>0.07336757153338225</v>
      </c>
      <c r="G79" s="17">
        <f>C79*100/$L$89</f>
        <v>0.0898876404494382</v>
      </c>
      <c r="H79" s="17">
        <f>D79*100/$M$89</f>
        <v>0</v>
      </c>
      <c r="I79" s="18"/>
      <c r="K79" s="48"/>
      <c r="L79" s="48"/>
      <c r="M79" s="44"/>
      <c r="N79" s="29"/>
      <c r="O79" s="17"/>
      <c r="P79" s="17"/>
      <c r="Q79" s="17"/>
      <c r="R79" s="47"/>
    </row>
    <row r="80" spans="1:18" ht="12.75">
      <c r="A80" s="46" t="s">
        <v>160</v>
      </c>
      <c r="B80" s="58">
        <v>0</v>
      </c>
      <c r="C80" s="58">
        <v>1</v>
      </c>
      <c r="D80" s="23">
        <f>B80-C80</f>
        <v>-1</v>
      </c>
      <c r="F80" s="17">
        <f>B80*100/$K$89</f>
        <v>0</v>
      </c>
      <c r="G80" s="17">
        <f>C80*100/$L$89</f>
        <v>0.02247191011235955</v>
      </c>
      <c r="H80" s="17">
        <f>D80*100/$M$89</f>
        <v>-0.0998003992015968</v>
      </c>
      <c r="I80" s="18"/>
      <c r="K80" s="48"/>
      <c r="L80" s="48"/>
      <c r="M80" s="44"/>
      <c r="O80" s="17"/>
      <c r="P80" s="17"/>
      <c r="Q80" s="17"/>
      <c r="R80" s="47"/>
    </row>
    <row r="81" spans="1:18" ht="12.75">
      <c r="A81" s="15" t="s">
        <v>120</v>
      </c>
      <c r="B81" s="48">
        <v>11</v>
      </c>
      <c r="C81" s="48">
        <v>14</v>
      </c>
      <c r="D81" s="23">
        <f>B81-C81</f>
        <v>-3</v>
      </c>
      <c r="E81" s="30"/>
      <c r="F81" s="17">
        <f>B81*100/$K$89</f>
        <v>0.20176082171680118</v>
      </c>
      <c r="G81" s="17">
        <f>C81*100/$L$89</f>
        <v>0.3146067415730337</v>
      </c>
      <c r="H81" s="17">
        <f>D81*100/$M$89</f>
        <v>-0.2994011976047904</v>
      </c>
      <c r="I81" s="18"/>
      <c r="J81" s="9" t="s">
        <v>9</v>
      </c>
      <c r="K81" s="51">
        <f>B6</f>
        <v>28</v>
      </c>
      <c r="L81" s="51">
        <f>C6</f>
        <v>64</v>
      </c>
      <c r="M81" s="44">
        <f>K81-L81</f>
        <v>-36</v>
      </c>
      <c r="N81" s="29"/>
      <c r="O81" s="17">
        <f>K81*100/$K$89</f>
        <v>0.5135730007336757</v>
      </c>
      <c r="P81" s="17">
        <f>L81*100/$L$89</f>
        <v>1.4382022471910112</v>
      </c>
      <c r="Q81" s="17">
        <f>M81*100/$M$89</f>
        <v>-3.592814371257485</v>
      </c>
      <c r="R81" s="47"/>
    </row>
    <row r="82" spans="1:18" ht="12.75">
      <c r="A82" s="43" t="s">
        <v>121</v>
      </c>
      <c r="B82" s="48">
        <v>0</v>
      </c>
      <c r="C82" s="48">
        <v>2</v>
      </c>
      <c r="D82" s="23">
        <f>B82-C82</f>
        <v>-2</v>
      </c>
      <c r="E82" s="14"/>
      <c r="F82" s="17">
        <f>B82*100/$K$89</f>
        <v>0</v>
      </c>
      <c r="G82" s="17">
        <f>C82*100/$L$89</f>
        <v>0.0449438202247191</v>
      </c>
      <c r="H82" s="17">
        <f>D82*100/$M$89</f>
        <v>-0.1996007984031936</v>
      </c>
      <c r="I82" s="18"/>
      <c r="J82" s="39" t="s">
        <v>30</v>
      </c>
      <c r="K82" s="38">
        <f>B23</f>
        <v>365</v>
      </c>
      <c r="L82" s="38">
        <f>C23</f>
        <v>323</v>
      </c>
      <c r="M82" s="44">
        <f>K82-L82</f>
        <v>42</v>
      </c>
      <c r="N82" s="29"/>
      <c r="O82" s="17">
        <f>K82*100/$K$89</f>
        <v>6.69479090242113</v>
      </c>
      <c r="P82" s="17">
        <f>L82*100/$L$89</f>
        <v>7.258426966292135</v>
      </c>
      <c r="Q82" s="17">
        <f>M82*100/$M$89</f>
        <v>4.191616766467066</v>
      </c>
      <c r="R82" s="47"/>
    </row>
    <row r="83" spans="1:18" ht="12.75">
      <c r="A83" s="41" t="s">
        <v>122</v>
      </c>
      <c r="B83" s="48">
        <v>6</v>
      </c>
      <c r="C83" s="48">
        <v>10</v>
      </c>
      <c r="D83" s="23">
        <f>B83-C83</f>
        <v>-4</v>
      </c>
      <c r="E83" s="16"/>
      <c r="F83" s="17">
        <f>B83*100/$K$89</f>
        <v>0.11005135730007337</v>
      </c>
      <c r="G83" s="17">
        <f>C83*100/$L$89</f>
        <v>0.2247191011235955</v>
      </c>
      <c r="H83" s="17">
        <f>D83*100/$M$89</f>
        <v>-0.3992015968063872</v>
      </c>
      <c r="I83" s="18"/>
      <c r="J83" s="39" t="s">
        <v>77</v>
      </c>
      <c r="K83" s="38">
        <f>B53</f>
        <v>1862</v>
      </c>
      <c r="L83" s="38">
        <f>C53</f>
        <v>1164</v>
      </c>
      <c r="M83" s="44">
        <f>K83-L83</f>
        <v>698</v>
      </c>
      <c r="N83" s="21"/>
      <c r="O83" s="17">
        <f>K83*100/$K$89</f>
        <v>34.152604548789434</v>
      </c>
      <c r="P83" s="17">
        <f>L83*100/$L$89</f>
        <v>26.15730337078652</v>
      </c>
      <c r="Q83" s="17">
        <f>M83*100/$M$89</f>
        <v>69.66067864271457</v>
      </c>
      <c r="R83" s="22"/>
    </row>
    <row r="84" spans="1:18" ht="12.75">
      <c r="A84" s="41" t="s">
        <v>161</v>
      </c>
      <c r="B84" s="66">
        <v>2</v>
      </c>
      <c r="C84" s="58">
        <v>0</v>
      </c>
      <c r="D84" s="23">
        <f>B84-C84</f>
        <v>2</v>
      </c>
      <c r="F84" s="17">
        <f>B84*100/$K$89</f>
        <v>0.036683785766691124</v>
      </c>
      <c r="G84" s="17">
        <f>C84*100/$L$89</f>
        <v>0</v>
      </c>
      <c r="H84" s="17">
        <f>D84*100/$M$89</f>
        <v>0.1996007984031936</v>
      </c>
      <c r="I84" s="18"/>
      <c r="J84" s="33" t="s">
        <v>88</v>
      </c>
      <c r="K84" s="38">
        <f>B59</f>
        <v>43</v>
      </c>
      <c r="L84" s="38">
        <f>C59</f>
        <v>41</v>
      </c>
      <c r="M84" s="44">
        <f>K84-L84</f>
        <v>2</v>
      </c>
      <c r="N84" s="21"/>
      <c r="O84" s="17">
        <f>K84*100/$K$89</f>
        <v>0.7887013939838592</v>
      </c>
      <c r="P84" s="17">
        <f>L84*100/$L$89</f>
        <v>0.9213483146067416</v>
      </c>
      <c r="Q84" s="17">
        <f>M84*100/$M$89</f>
        <v>0.1996007984031936</v>
      </c>
      <c r="R84" s="22"/>
    </row>
    <row r="85" spans="1:18" ht="12.75">
      <c r="A85" s="49" t="s">
        <v>123</v>
      </c>
      <c r="B85" s="48">
        <v>8</v>
      </c>
      <c r="C85" s="48">
        <v>4</v>
      </c>
      <c r="D85" s="23">
        <f>B85-C85</f>
        <v>4</v>
      </c>
      <c r="E85" s="16"/>
      <c r="F85" s="17">
        <f>B85*100/$K$89</f>
        <v>0.1467351430667645</v>
      </c>
      <c r="G85" s="17">
        <f>C85*100/$L$89</f>
        <v>0.0898876404494382</v>
      </c>
      <c r="H85" s="17">
        <f>D85*100/$M$89</f>
        <v>0.3992015968063872</v>
      </c>
      <c r="I85" s="18"/>
      <c r="J85" s="39" t="s">
        <v>100</v>
      </c>
      <c r="K85" s="38">
        <f>B65</f>
        <v>164</v>
      </c>
      <c r="L85" s="38">
        <f>C65</f>
        <v>175</v>
      </c>
      <c r="M85" s="44">
        <f>K85-L85</f>
        <v>-11</v>
      </c>
      <c r="N85" s="21"/>
      <c r="O85" s="17">
        <f>K85*100/$K$89</f>
        <v>3.008070432868672</v>
      </c>
      <c r="P85" s="17">
        <f>L85*100/$L$89</f>
        <v>3.932584269662921</v>
      </c>
      <c r="Q85" s="17">
        <f>M85*100/$M$89</f>
        <v>-1.0978043912175648</v>
      </c>
      <c r="R85" s="22"/>
    </row>
    <row r="86" spans="1:18" ht="12.75">
      <c r="A86" s="41" t="s">
        <v>124</v>
      </c>
      <c r="B86" s="48">
        <v>0</v>
      </c>
      <c r="C86" s="48">
        <v>2</v>
      </c>
      <c r="D86" s="23">
        <f>B86-C86</f>
        <v>-2</v>
      </c>
      <c r="E86" s="16"/>
      <c r="F86" s="17">
        <f>B86*100/$K$89</f>
        <v>0</v>
      </c>
      <c r="G86" s="17">
        <f>C86*100/$L$89</f>
        <v>0.0449438202247191</v>
      </c>
      <c r="H86" s="17">
        <f>D86*100/$M$89</f>
        <v>-0.1996007984031936</v>
      </c>
      <c r="I86" s="18"/>
      <c r="J86" s="39" t="s">
        <v>19</v>
      </c>
      <c r="K86" s="38">
        <f>K10</f>
        <v>2672</v>
      </c>
      <c r="L86" s="38">
        <f>L10</f>
        <v>2350</v>
      </c>
      <c r="M86" s="44">
        <f>K86-L86</f>
        <v>322</v>
      </c>
      <c r="N86" s="21"/>
      <c r="O86" s="17">
        <f>K86*100/$K$89</f>
        <v>49.00953778429934</v>
      </c>
      <c r="P86" s="17">
        <f>L86*100/$L$89</f>
        <v>52.80898876404494</v>
      </c>
      <c r="Q86" s="17">
        <f>M86*100/$M$89</f>
        <v>32.13572854291417</v>
      </c>
      <c r="R86" s="22"/>
    </row>
    <row r="87" spans="1:18" ht="12.75">
      <c r="A87" s="41" t="s">
        <v>10</v>
      </c>
      <c r="B87" s="48">
        <v>0</v>
      </c>
      <c r="C87" s="48">
        <v>3</v>
      </c>
      <c r="D87" s="23">
        <f>B87-C87</f>
        <v>-3</v>
      </c>
      <c r="E87" s="30"/>
      <c r="F87" s="17">
        <f>B87*100/$K$89</f>
        <v>0</v>
      </c>
      <c r="G87" s="17">
        <f>C87*100/$L$89</f>
        <v>0.06741573033707865</v>
      </c>
      <c r="H87" s="17">
        <f>D87*100/$M$89</f>
        <v>-0.2994011976047904</v>
      </c>
      <c r="I87" s="18"/>
      <c r="J87" s="39" t="s">
        <v>56</v>
      </c>
      <c r="K87" s="42">
        <f>K32</f>
        <v>318</v>
      </c>
      <c r="L87" s="42">
        <f>L32</f>
        <v>333</v>
      </c>
      <c r="M87" s="44">
        <f>K87-L87</f>
        <v>-15</v>
      </c>
      <c r="N87" s="42"/>
      <c r="O87" s="17">
        <f>K87*100/$K$89</f>
        <v>5.832721936903888</v>
      </c>
      <c r="P87" s="17">
        <f>L87*100/$L$89</f>
        <v>7.48314606741573</v>
      </c>
      <c r="Q87" s="17">
        <f>M87*100/$M$89</f>
        <v>-1.4970059880239521</v>
      </c>
      <c r="R87" s="22"/>
    </row>
    <row r="88" spans="1:17" ht="12.75">
      <c r="A88" s="15" t="s">
        <v>12</v>
      </c>
      <c r="B88" s="50">
        <v>1</v>
      </c>
      <c r="C88" s="50">
        <v>7</v>
      </c>
      <c r="D88" s="23">
        <f>B88-C88</f>
        <v>-6</v>
      </c>
      <c r="E88" s="30"/>
      <c r="F88" s="17">
        <f>B88*100/$K$89</f>
        <v>0.018341892883345562</v>
      </c>
      <c r="G88" s="17">
        <f>C88*100/$L$89</f>
        <v>0.15730337078651685</v>
      </c>
      <c r="H88" s="17">
        <f>D88*100/$M$89</f>
        <v>-0.5988023952095808</v>
      </c>
      <c r="I88" s="36"/>
      <c r="K88" s="42"/>
      <c r="L88" s="42"/>
      <c r="M88" s="42"/>
      <c r="N88" s="42"/>
      <c r="O88" s="42"/>
      <c r="P88" s="42"/>
      <c r="Q88" s="42"/>
    </row>
    <row r="89" spans="1:17" ht="13.5" thickBot="1">
      <c r="A89" s="64" t="s">
        <v>136</v>
      </c>
      <c r="B89" s="52">
        <v>1</v>
      </c>
      <c r="C89" s="52">
        <v>1</v>
      </c>
      <c r="D89" s="63">
        <f>B89-C89</f>
        <v>0</v>
      </c>
      <c r="E89" s="53"/>
      <c r="F89" s="54">
        <f>B89*100/$K$89</f>
        <v>0.018341892883345562</v>
      </c>
      <c r="G89" s="54">
        <f>C89*100/$L$89</f>
        <v>0.02247191011235955</v>
      </c>
      <c r="H89" s="54">
        <f>D89*100/$M$89</f>
        <v>0</v>
      </c>
      <c r="I89" s="55"/>
      <c r="J89" s="56" t="s">
        <v>125</v>
      </c>
      <c r="K89" s="57">
        <f>SUM(K81:K87)</f>
        <v>5452</v>
      </c>
      <c r="L89" s="57">
        <f>SUM(L81:L87)</f>
        <v>4450</v>
      </c>
      <c r="M89" s="57">
        <f>SUM(M81:M87)</f>
        <v>1002</v>
      </c>
      <c r="N89" s="57"/>
      <c r="O89" s="57">
        <f>SUM(O81:O87)</f>
        <v>100</v>
      </c>
      <c r="P89" s="57">
        <f>SUM(P81:P87)</f>
        <v>100</v>
      </c>
      <c r="Q89" s="57">
        <f>SUM(Q81:Q87)</f>
        <v>99.99999999999999</v>
      </c>
    </row>
    <row r="90" spans="1:9" ht="12.75">
      <c r="A90" s="14" t="s">
        <v>146</v>
      </c>
      <c r="I90" s="36"/>
    </row>
    <row r="91" ht="12.75">
      <c r="A91" s="40" t="s">
        <v>126</v>
      </c>
    </row>
    <row r="92" spans="1:9" ht="12.75">
      <c r="A92" s="14"/>
      <c r="I92" s="3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2020-12-17T09:47:16Z</dcterms:modified>
  <cp:category/>
  <cp:version/>
  <cp:contentType/>
  <cp:contentStatus/>
</cp:coreProperties>
</file>