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0" windowWidth="12780" windowHeight="16240" activeTab="0"/>
  </bookViews>
  <sheets>
    <sheet name="02.02.14" sheetId="1" r:id="rId1"/>
  </sheets>
  <definedNames/>
  <calcPr fullCalcOnLoad="1"/>
</workbook>
</file>

<file path=xl/sharedStrings.xml><?xml version="1.0" encoding="utf-8"?>
<sst xmlns="http://schemas.openxmlformats.org/spreadsheetml/2006/main" count="187" uniqueCount="164">
  <si>
    <t>02.02.14 Moviment demogràfic</t>
  </si>
  <si>
    <t>Nombre</t>
  </si>
  <si>
    <t>%</t>
  </si>
  <si>
    <t xml:space="preserve">Municipi de </t>
  </si>
  <si>
    <t>Saldo</t>
  </si>
  <si>
    <t>procedència/destinació</t>
  </si>
  <si>
    <t>Altes</t>
  </si>
  <si>
    <t>Baixes</t>
  </si>
  <si>
    <t>migra.</t>
  </si>
  <si>
    <t>Alt Penedès</t>
  </si>
  <si>
    <t>Sant Pol de Mar</t>
  </si>
  <si>
    <t>Castellet i la Gornal</t>
  </si>
  <si>
    <t>Sant Vicenç de Montalt</t>
  </si>
  <si>
    <t>Gelida</t>
  </si>
  <si>
    <t>Tiana</t>
  </si>
  <si>
    <t>Tordera</t>
  </si>
  <si>
    <t>Pontons</t>
  </si>
  <si>
    <t>Vilassar de Dalt</t>
  </si>
  <si>
    <t>Vilassar de Mar</t>
  </si>
  <si>
    <t>Vallès Occidental</t>
  </si>
  <si>
    <t>Badia del Vallès</t>
  </si>
  <si>
    <t>Barberà del Vallès</t>
  </si>
  <si>
    <t>Sant Sadurní d'Anoia</t>
  </si>
  <si>
    <t>Castellar del Vallès</t>
  </si>
  <si>
    <t>Castellbisbal</t>
  </si>
  <si>
    <t>Cerdanyola del Vallès</t>
  </si>
  <si>
    <t>Matadepera</t>
  </si>
  <si>
    <t>Vilafranca del Penedès</t>
  </si>
  <si>
    <t>Montcada i Reixac</t>
  </si>
  <si>
    <t>Baix Llobregat</t>
  </si>
  <si>
    <t>Palau-Solità i Plegamans</t>
  </si>
  <si>
    <t>Polinyà</t>
  </si>
  <si>
    <t>Begues</t>
  </si>
  <si>
    <t>Rellinars</t>
  </si>
  <si>
    <t>Castelldefels</t>
  </si>
  <si>
    <t>Ripollet</t>
  </si>
  <si>
    <t>Cervelló</t>
  </si>
  <si>
    <t>Rubí</t>
  </si>
  <si>
    <t>Sant Cugat del Vallès</t>
  </si>
  <si>
    <t>Corbera de Llobregat</t>
  </si>
  <si>
    <t>Sant Llorenç Savall</t>
  </si>
  <si>
    <t>Cornellà de Llobregat</t>
  </si>
  <si>
    <t>Sant Quirze del Vallès</t>
  </si>
  <si>
    <t>Esparraguera</t>
  </si>
  <si>
    <t>Santa Perpètua de Mogoda</t>
  </si>
  <si>
    <t>Esplugues de Llobregat</t>
  </si>
  <si>
    <t>Sentmenat</t>
  </si>
  <si>
    <t>Gavà</t>
  </si>
  <si>
    <t>Terrassa</t>
  </si>
  <si>
    <t>Ullastrell</t>
  </si>
  <si>
    <t>Molins de Rei</t>
  </si>
  <si>
    <t>Vacarisses</t>
  </si>
  <si>
    <t>Olesa de Montserrat</t>
  </si>
  <si>
    <t>Viladecavalls</t>
  </si>
  <si>
    <t>Pallejà</t>
  </si>
  <si>
    <t>Vallès Oriental</t>
  </si>
  <si>
    <t>Palma de Cervelló, la</t>
  </si>
  <si>
    <t>Bigues i Riells</t>
  </si>
  <si>
    <t>Sant Andreu de la Barca</t>
  </si>
  <si>
    <t>Caldes de Montbui</t>
  </si>
  <si>
    <t>Sant Boi de Llobregat</t>
  </si>
  <si>
    <t>Canovelles</t>
  </si>
  <si>
    <t>Sant Esteve Sesrovires</t>
  </si>
  <si>
    <t>Cardedeu</t>
  </si>
  <si>
    <t>Sant Feliu de Llobregat</t>
  </si>
  <si>
    <t>Castellcir</t>
  </si>
  <si>
    <t>Sant Joan Despí</t>
  </si>
  <si>
    <t>Castellterçol</t>
  </si>
  <si>
    <t>Sant Just Desvern</t>
  </si>
  <si>
    <t>Sant Vicenç dels Horts</t>
  </si>
  <si>
    <t>Garriga, La</t>
  </si>
  <si>
    <t>Granera</t>
  </si>
  <si>
    <t>Vallirana</t>
  </si>
  <si>
    <t>Granollers</t>
  </si>
  <si>
    <t>Viladecans</t>
  </si>
  <si>
    <t>Llagosta, La</t>
  </si>
  <si>
    <t>Barcelonès</t>
  </si>
  <si>
    <t>Lliçà d'Amunt</t>
  </si>
  <si>
    <t>Badalona</t>
  </si>
  <si>
    <t>Lliçà de Vall</t>
  </si>
  <si>
    <t>Barcelona</t>
  </si>
  <si>
    <t>Llinars del Vallès</t>
  </si>
  <si>
    <t>Martorelles</t>
  </si>
  <si>
    <t>Sant Adrià de Besòs</t>
  </si>
  <si>
    <t>Mollet del Vallès</t>
  </si>
  <si>
    <t>Santa Coloma de Gramenet</t>
  </si>
  <si>
    <t>Montmeló</t>
  </si>
  <si>
    <t>Garraf</t>
  </si>
  <si>
    <t>Montornès del Vallès</t>
  </si>
  <si>
    <t>Canyelles</t>
  </si>
  <si>
    <t>Parets del Vallès</t>
  </si>
  <si>
    <t>Cubelles</t>
  </si>
  <si>
    <t>Roca del Vallès, La</t>
  </si>
  <si>
    <t>Sant Antoni de Vilamajor</t>
  </si>
  <si>
    <t>Sant Pere de Ribes</t>
  </si>
  <si>
    <t>Sant Celoni</t>
  </si>
  <si>
    <t>Sitges</t>
  </si>
  <si>
    <t>Vilanova i la Geltrú</t>
  </si>
  <si>
    <t>Sant Feliu de Codines</t>
  </si>
  <si>
    <t>Maresme</t>
  </si>
  <si>
    <t>Sant Fost de Campsentelles</t>
  </si>
  <si>
    <t>Alella</t>
  </si>
  <si>
    <t>Sant Pere de Vilamajor</t>
  </si>
  <si>
    <t>Arenys de Mar</t>
  </si>
  <si>
    <t>Sant Quirze Safaja</t>
  </si>
  <si>
    <t>Santa Eulàlia de Ronçana</t>
  </si>
  <si>
    <t>Argentona</t>
  </si>
  <si>
    <t>Caldes d'Estrac</t>
  </si>
  <si>
    <t>Santa Maria de Palautordera</t>
  </si>
  <si>
    <t>Calella</t>
  </si>
  <si>
    <t>Vallgorguina</t>
  </si>
  <si>
    <t>Canet de Mar</t>
  </si>
  <si>
    <t>Dosrius</t>
  </si>
  <si>
    <t>Vilanova del Vallès</t>
  </si>
  <si>
    <t>Malgrat de Mar</t>
  </si>
  <si>
    <t>Masnou, El</t>
  </si>
  <si>
    <t>Mataró</t>
  </si>
  <si>
    <t>Montgat</t>
  </si>
  <si>
    <t>Pineda de Mar</t>
  </si>
  <si>
    <t>Premià de Dalt</t>
  </si>
  <si>
    <t>Premià de Mar</t>
  </si>
  <si>
    <t>Sant Andreu de Llavaneres</t>
  </si>
  <si>
    <t>Sant Cebrià de Vallalta</t>
  </si>
  <si>
    <r>
      <t>RMB</t>
    </r>
    <r>
      <rPr>
        <b/>
        <vertAlign val="superscript"/>
        <sz val="8"/>
        <rFont val="Arial"/>
        <family val="2"/>
      </rPr>
      <t>1</t>
    </r>
  </si>
  <si>
    <t>1. Regió Metropolitana de Barcelona</t>
  </si>
  <si>
    <t>Cànoves i Salamús</t>
  </si>
  <si>
    <t>Prat de Llobregat, el</t>
  </si>
  <si>
    <t>Ametlla del Vallès, l'</t>
  </si>
  <si>
    <t>Hospitalet de Llobregat, l'</t>
  </si>
  <si>
    <t>Franqueses del Vallès, les</t>
  </si>
  <si>
    <t>Gualba</t>
  </si>
  <si>
    <t>Mediona</t>
  </si>
  <si>
    <t>Subirats</t>
  </si>
  <si>
    <t>Cabrils</t>
  </si>
  <si>
    <t>Teià</t>
  </si>
  <si>
    <t>Campins</t>
  </si>
  <si>
    <t>Aiguafreda</t>
  </si>
  <si>
    <t>Sant Quintí de Mediona</t>
  </si>
  <si>
    <t>Torrelles de Foix</t>
  </si>
  <si>
    <t>Arbrera</t>
  </si>
  <si>
    <t>Papiol, el</t>
  </si>
  <si>
    <t>Sant Esteve de Palautordera</t>
  </si>
  <si>
    <t>Font: Ajuntament de Sabadell. Informació de Base.</t>
  </si>
  <si>
    <t>Santa Margarida i els Monjos</t>
  </si>
  <si>
    <t>Collbató</t>
  </si>
  <si>
    <t>Torrelles de Llobregat</t>
  </si>
  <si>
    <t xml:space="preserve"> </t>
  </si>
  <si>
    <t>Pla del Penedès, el</t>
  </si>
  <si>
    <t>Sant Pere de Riudebitlles</t>
  </si>
  <si>
    <t>Vilobí del Penedès</t>
  </si>
  <si>
    <t>Castellví de Rosanes</t>
  </si>
  <si>
    <t>Martorell</t>
  </si>
  <si>
    <t>Palafolls</t>
  </si>
  <si>
    <t>Santa Susanna</t>
  </si>
  <si>
    <t>Villalba Saserra</t>
  </si>
  <si>
    <r>
      <t>Altes i baixes de Sabadell amb els municipis de la RMB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1/1/2020 a 31/12/2020</t>
    </r>
  </si>
  <si>
    <t>Olèrdola</t>
  </si>
  <si>
    <t xml:space="preserve">Santa Coloma de Cervelló </t>
  </si>
  <si>
    <t xml:space="preserve">Òrrius </t>
  </si>
  <si>
    <t>Gallifa</t>
  </si>
  <si>
    <t>Sant Llorenç d'Hortons</t>
  </si>
  <si>
    <t xml:space="preserve">Sant Martí Sarroca </t>
  </si>
  <si>
    <t xml:space="preserve">Sant Iscle de Vallalta </t>
  </si>
  <si>
    <t>Figaró - Montmany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</si>
</sst>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_);\(#,##0.0\)"/>
    <numFmt numFmtId="167" formatCode="#,##0.0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##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11" xfId="54" applyFont="1" applyFill="1" applyBorder="1" applyAlignment="1">
      <alignment horizontal="left" wrapText="1"/>
      <protection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10" fillId="0" borderId="11" xfId="54" applyFont="1" applyFill="1" applyBorder="1" applyAlignment="1">
      <alignment horizontal="left" wrapText="1"/>
      <protection/>
    </xf>
    <xf numFmtId="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54" applyFont="1" applyFill="1" applyBorder="1" applyAlignment="1">
      <alignment horizontal="left" wrapText="1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8" fillId="0" borderId="12" xfId="54" applyFont="1" applyFill="1" applyBorder="1" applyAlignment="1">
      <alignment horizontal="left" wrapText="1"/>
      <protection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13" xfId="54" applyFont="1" applyFill="1" applyBorder="1" applyAlignment="1">
      <alignment horizontal="left" wrapText="1"/>
      <protection/>
    </xf>
    <xf numFmtId="0" fontId="0" fillId="0" borderId="0" xfId="55">
      <alignment/>
      <protection/>
    </xf>
    <xf numFmtId="0" fontId="7" fillId="0" borderId="0" xfId="55" applyFont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7" fillId="0" borderId="0" xfId="55" applyFont="1" applyBorder="1">
      <alignment/>
      <protection/>
    </xf>
    <xf numFmtId="3" fontId="6" fillId="0" borderId="0" xfId="55" applyNumberFormat="1" applyFont="1">
      <alignment/>
      <protection/>
    </xf>
    <xf numFmtId="0" fontId="7" fillId="0" borderId="14" xfId="55" applyFont="1" applyBorder="1">
      <alignment/>
      <protection/>
    </xf>
    <xf numFmtId="0" fontId="7" fillId="0" borderId="14" xfId="0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4" xfId="0" applyFont="1" applyBorder="1" applyAlignment="1" applyProtection="1">
      <alignment horizontal="lef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7" fillId="0" borderId="0" xfId="55" applyFont="1" applyFill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11" xfId="54" applyNumberFormat="1" applyFont="1" applyFill="1" applyBorder="1" applyAlignment="1">
      <alignment horizontal="right" wrapText="1"/>
      <protection/>
    </xf>
    <xf numFmtId="3" fontId="7" fillId="0" borderId="0" xfId="55" applyNumberFormat="1" applyFont="1">
      <alignment/>
      <protection/>
    </xf>
    <xf numFmtId="0" fontId="7" fillId="0" borderId="0" xfId="55" applyFont="1" applyFill="1" applyBorder="1">
      <alignment/>
      <protection/>
    </xf>
    <xf numFmtId="0" fontId="48" fillId="0" borderId="0" xfId="0" applyFont="1" applyAlignment="1">
      <alignment/>
    </xf>
    <xf numFmtId="0" fontId="8" fillId="0" borderId="15" xfId="54" applyFont="1" applyFill="1" applyBorder="1" applyAlignment="1">
      <alignment horizontal="left" wrapText="1"/>
      <protection/>
    </xf>
    <xf numFmtId="3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48" fillId="0" borderId="0" xfId="55" applyNumberFormat="1" applyFont="1">
      <alignment/>
      <protection/>
    </xf>
    <xf numFmtId="3" fontId="48" fillId="0" borderId="0" xfId="0" applyNumberFormat="1" applyFont="1" applyBorder="1" applyAlignment="1">
      <alignment/>
    </xf>
    <xf numFmtId="3" fontId="48" fillId="0" borderId="0" xfId="0" applyNumberFormat="1" applyFont="1" applyAlignment="1">
      <alignment horizontal="right"/>
    </xf>
    <xf numFmtId="0" fontId="48" fillId="0" borderId="0" xfId="55" applyFo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4" xfId="54"/>
    <cellStyle name="Normal_02.02.14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150" zoomScaleNormal="150" zoomScalePageLayoutView="0" workbookViewId="0" topLeftCell="G1">
      <pane ySplit="5" topLeftCell="A6" activePane="bottomLeft" state="frozen"/>
      <selection pane="topLeft" activeCell="A1" sqref="A1"/>
      <selection pane="bottomLeft" activeCell="L26" sqref="L26"/>
    </sheetView>
  </sheetViews>
  <sheetFormatPr defaultColWidth="11.421875" defaultRowHeight="12.75"/>
  <cols>
    <col min="1" max="1" width="20.140625" style="0" customWidth="1"/>
    <col min="2" max="3" width="5.7109375" style="0" customWidth="1"/>
    <col min="4" max="4" width="5.421875" style="0" customWidth="1"/>
    <col min="5" max="5" width="1.1484375" style="0" customWidth="1"/>
    <col min="6" max="6" width="6.140625" style="0" customWidth="1"/>
    <col min="7" max="7" width="5.421875" style="0" customWidth="1"/>
    <col min="8" max="8" width="5.7109375" style="0" customWidth="1"/>
    <col min="9" max="9" width="1.28515625" style="0" customWidth="1"/>
    <col min="10" max="10" width="19.421875" style="0" customWidth="1"/>
    <col min="11" max="11" width="5.140625" style="0" customWidth="1"/>
    <col min="12" max="12" width="5.7109375" style="0" customWidth="1"/>
    <col min="13" max="13" width="5.421875" style="0" customWidth="1"/>
    <col min="14" max="14" width="1.1484375" style="0" customWidth="1"/>
    <col min="15" max="15" width="6.140625" style="0" customWidth="1"/>
    <col min="16" max="16" width="5.421875" style="0" customWidth="1"/>
    <col min="17" max="17" width="5.7109375" style="0" customWidth="1"/>
  </cols>
  <sheetData>
    <row r="1" ht="15.75" customHeight="1">
      <c r="A1" s="1" t="s">
        <v>0</v>
      </c>
    </row>
    <row r="2" ht="15.75" customHeight="1">
      <c r="A2" s="2" t="s">
        <v>155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7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8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8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8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  <c r="I5" s="5"/>
      <c r="J5" s="8" t="s">
        <v>5</v>
      </c>
      <c r="K5" s="5" t="s">
        <v>6</v>
      </c>
      <c r="L5" s="5" t="s">
        <v>7</v>
      </c>
      <c r="M5" s="5" t="s">
        <v>8</v>
      </c>
      <c r="N5" s="5"/>
      <c r="O5" s="5" t="s">
        <v>6</v>
      </c>
      <c r="P5" s="5" t="s">
        <v>7</v>
      </c>
      <c r="Q5" s="5" t="s">
        <v>8</v>
      </c>
    </row>
    <row r="6" spans="1:17" ht="12.75">
      <c r="A6" s="9" t="s">
        <v>9</v>
      </c>
      <c r="B6" s="68">
        <f>SUM(B7:B22)</f>
        <v>29</v>
      </c>
      <c r="C6" s="68">
        <f>SUM(C7:C22)</f>
        <v>52</v>
      </c>
      <c r="D6" s="27">
        <f>B6-C6</f>
        <v>-23</v>
      </c>
      <c r="E6" s="11"/>
      <c r="F6" s="12">
        <f aca="true" t="shared" si="0" ref="F6:F37">B6*100/$K$96</f>
        <v>0.5969534787978592</v>
      </c>
      <c r="G6" s="12">
        <f aca="true" t="shared" si="1" ref="G6:G37">C6*100/$L$96</f>
        <v>1.3052208835341366</v>
      </c>
      <c r="H6" s="12">
        <f aca="true" t="shared" si="2" ref="H6:H37">D6*100/$M$96</f>
        <v>-2.6315789473684212</v>
      </c>
      <c r="I6" s="13"/>
      <c r="J6" s="13" t="s">
        <v>23</v>
      </c>
      <c r="K6" s="47">
        <v>195</v>
      </c>
      <c r="L6" s="47">
        <v>398</v>
      </c>
      <c r="M6" s="43">
        <f>K6-L6</f>
        <v>-203</v>
      </c>
      <c r="N6" s="15"/>
      <c r="O6" s="16">
        <f aca="true" t="shared" si="3" ref="O6:O37">K6*100/$K$96</f>
        <v>4.013997529847674</v>
      </c>
      <c r="P6" s="16">
        <f aca="true" t="shared" si="4" ref="P6:P37">L6*100/$L$96</f>
        <v>9.98995983935743</v>
      </c>
      <c r="Q6" s="16">
        <f aca="true" t="shared" si="5" ref="Q6:Q37">M6*100/$M$96</f>
        <v>-23.226544622425628</v>
      </c>
    </row>
    <row r="7" spans="1:17" ht="12.75">
      <c r="A7" s="13" t="s">
        <v>11</v>
      </c>
      <c r="B7" s="47">
        <v>2</v>
      </c>
      <c r="C7" s="47">
        <v>3</v>
      </c>
      <c r="D7" s="22">
        <f>B7-C7</f>
        <v>-1</v>
      </c>
      <c r="F7" s="16">
        <f t="shared" si="0"/>
        <v>0.04116920543433512</v>
      </c>
      <c r="G7" s="16">
        <f t="shared" si="1"/>
        <v>0.07530120481927711</v>
      </c>
      <c r="H7" s="16">
        <f t="shared" si="2"/>
        <v>-0.11441647597254005</v>
      </c>
      <c r="I7" s="17"/>
      <c r="J7" s="13" t="s">
        <v>24</v>
      </c>
      <c r="K7" s="47">
        <v>23</v>
      </c>
      <c r="L7" s="47">
        <v>15</v>
      </c>
      <c r="M7" s="43">
        <f aca="true" t="shared" si="6" ref="M7:M25">K7-L7</f>
        <v>8</v>
      </c>
      <c r="N7" s="15"/>
      <c r="O7" s="16">
        <f t="shared" si="3"/>
        <v>0.4734458624948539</v>
      </c>
      <c r="P7" s="16">
        <f t="shared" si="4"/>
        <v>0.37650602409638556</v>
      </c>
      <c r="Q7" s="16">
        <f t="shared" si="5"/>
        <v>0.9153318077803204</v>
      </c>
    </row>
    <row r="8" spans="1:17" ht="12.75">
      <c r="A8" s="13" t="s">
        <v>13</v>
      </c>
      <c r="B8" s="47">
        <v>0</v>
      </c>
      <c r="C8" s="47">
        <v>5</v>
      </c>
      <c r="D8" s="22">
        <f aca="true" t="shared" si="7" ref="D8:D22">B8-C8</f>
        <v>-5</v>
      </c>
      <c r="F8" s="16">
        <f t="shared" si="0"/>
        <v>0</v>
      </c>
      <c r="G8" s="16">
        <f t="shared" si="1"/>
        <v>0.12550200803212852</v>
      </c>
      <c r="H8" s="16">
        <f t="shared" si="2"/>
        <v>-0.5720823798627003</v>
      </c>
      <c r="I8" s="17"/>
      <c r="J8" s="13" t="s">
        <v>25</v>
      </c>
      <c r="K8" s="57">
        <v>169</v>
      </c>
      <c r="L8" s="57">
        <v>112</v>
      </c>
      <c r="M8" s="43">
        <f t="shared" si="6"/>
        <v>57</v>
      </c>
      <c r="O8" s="16">
        <f t="shared" si="3"/>
        <v>3.4787978592013173</v>
      </c>
      <c r="P8" s="16">
        <f t="shared" si="4"/>
        <v>2.8112449799196786</v>
      </c>
      <c r="Q8" s="16">
        <f t="shared" si="5"/>
        <v>6.521739130434782</v>
      </c>
    </row>
    <row r="9" spans="1:17" ht="12.75">
      <c r="A9" s="13" t="s">
        <v>131</v>
      </c>
      <c r="B9" s="47">
        <v>2</v>
      </c>
      <c r="C9" s="47">
        <v>6</v>
      </c>
      <c r="D9" s="22">
        <f t="shared" si="7"/>
        <v>-4</v>
      </c>
      <c r="F9" s="16">
        <f t="shared" si="0"/>
        <v>0.04116920543433512</v>
      </c>
      <c r="G9" s="16">
        <f t="shared" si="1"/>
        <v>0.15060240963855423</v>
      </c>
      <c r="H9" s="16">
        <f t="shared" si="2"/>
        <v>-0.4576659038901602</v>
      </c>
      <c r="I9" s="17"/>
      <c r="J9" s="13" t="s">
        <v>159</v>
      </c>
      <c r="K9" s="57">
        <v>2</v>
      </c>
      <c r="L9" s="57">
        <v>3</v>
      </c>
      <c r="M9" s="43">
        <f t="shared" si="6"/>
        <v>-1</v>
      </c>
      <c r="O9" s="16">
        <f t="shared" si="3"/>
        <v>0.04116920543433512</v>
      </c>
      <c r="P9" s="16">
        <f t="shared" si="4"/>
        <v>0.07530120481927711</v>
      </c>
      <c r="Q9" s="16">
        <f t="shared" si="5"/>
        <v>-0.11441647597254005</v>
      </c>
    </row>
    <row r="10" spans="1:17" ht="12.75">
      <c r="A10" s="13" t="s">
        <v>156</v>
      </c>
      <c r="B10" s="47">
        <v>2</v>
      </c>
      <c r="C10" s="47">
        <v>2</v>
      </c>
      <c r="D10" s="22">
        <f t="shared" si="7"/>
        <v>0</v>
      </c>
      <c r="F10" s="16">
        <f t="shared" si="0"/>
        <v>0.04116920543433512</v>
      </c>
      <c r="G10" s="16">
        <f t="shared" si="1"/>
        <v>0.050200803212851405</v>
      </c>
      <c r="H10" s="16">
        <f t="shared" si="2"/>
        <v>0</v>
      </c>
      <c r="I10" s="17"/>
      <c r="J10" s="21" t="s">
        <v>26</v>
      </c>
      <c r="K10" s="58">
        <v>33</v>
      </c>
      <c r="L10" s="58">
        <v>53</v>
      </c>
      <c r="M10" s="43">
        <f t="shared" si="6"/>
        <v>-20</v>
      </c>
      <c r="N10" s="15"/>
      <c r="O10" s="16">
        <f t="shared" si="3"/>
        <v>0.6792918896665294</v>
      </c>
      <c r="P10" s="16">
        <f t="shared" si="4"/>
        <v>1.3303212851405624</v>
      </c>
      <c r="Q10" s="16">
        <f t="shared" si="5"/>
        <v>-2.288329519450801</v>
      </c>
    </row>
    <row r="11" spans="1:17" ht="12.75">
      <c r="A11" s="13" t="s">
        <v>160</v>
      </c>
      <c r="B11" s="47">
        <v>0</v>
      </c>
      <c r="C11" s="47">
        <v>2</v>
      </c>
      <c r="D11" s="22">
        <f t="shared" si="7"/>
        <v>-2</v>
      </c>
      <c r="E11" s="11"/>
      <c r="F11" s="16">
        <f t="shared" si="0"/>
        <v>0</v>
      </c>
      <c r="G11" s="16">
        <f t="shared" si="1"/>
        <v>0.050200803212851405</v>
      </c>
      <c r="H11" s="16">
        <f t="shared" si="2"/>
        <v>-0.2288329519450801</v>
      </c>
      <c r="I11" s="17"/>
      <c r="J11" s="21" t="s">
        <v>28</v>
      </c>
      <c r="K11" s="47">
        <v>70</v>
      </c>
      <c r="L11" s="47">
        <v>30</v>
      </c>
      <c r="M11" s="43">
        <f t="shared" si="6"/>
        <v>40</v>
      </c>
      <c r="N11" s="20"/>
      <c r="O11" s="16">
        <f t="shared" si="3"/>
        <v>1.440922190201729</v>
      </c>
      <c r="P11" s="16">
        <f t="shared" si="4"/>
        <v>0.7530120481927711</v>
      </c>
      <c r="Q11" s="16">
        <f t="shared" si="5"/>
        <v>4.576659038901602</v>
      </c>
    </row>
    <row r="12" spans="1:17" ht="12.75">
      <c r="A12" s="13" t="s">
        <v>161</v>
      </c>
      <c r="B12" s="47">
        <v>0</v>
      </c>
      <c r="C12" s="47">
        <v>1</v>
      </c>
      <c r="D12" s="22">
        <f t="shared" si="7"/>
        <v>-1</v>
      </c>
      <c r="E12" s="11"/>
      <c r="F12" s="16">
        <f t="shared" si="0"/>
        <v>0</v>
      </c>
      <c r="G12" s="16">
        <f t="shared" si="1"/>
        <v>0.025100401606425703</v>
      </c>
      <c r="H12" s="16">
        <f t="shared" si="2"/>
        <v>-0.11441647597254005</v>
      </c>
      <c r="I12" s="17"/>
      <c r="J12" s="21" t="s">
        <v>30</v>
      </c>
      <c r="K12" s="47">
        <v>18</v>
      </c>
      <c r="L12" s="47">
        <v>39</v>
      </c>
      <c r="M12" s="43">
        <f t="shared" si="6"/>
        <v>-21</v>
      </c>
      <c r="N12" s="20"/>
      <c r="O12" s="16">
        <f t="shared" si="3"/>
        <v>0.37052284890901604</v>
      </c>
      <c r="P12" s="16">
        <f t="shared" si="4"/>
        <v>0.9789156626506024</v>
      </c>
      <c r="Q12" s="16">
        <f t="shared" si="5"/>
        <v>-2.402745995423341</v>
      </c>
    </row>
    <row r="13" spans="1:17" ht="12.75">
      <c r="A13" s="13" t="s">
        <v>147</v>
      </c>
      <c r="B13" s="47">
        <v>1</v>
      </c>
      <c r="C13" s="47">
        <v>0</v>
      </c>
      <c r="D13" s="22">
        <f t="shared" si="7"/>
        <v>1</v>
      </c>
      <c r="E13" s="11"/>
      <c r="F13" s="16">
        <f t="shared" si="0"/>
        <v>0.02058460271716756</v>
      </c>
      <c r="G13" s="16">
        <f t="shared" si="1"/>
        <v>0</v>
      </c>
      <c r="H13" s="16">
        <f t="shared" si="2"/>
        <v>0.11441647597254005</v>
      </c>
      <c r="I13" s="17"/>
      <c r="J13" s="21" t="s">
        <v>31</v>
      </c>
      <c r="K13" s="47">
        <v>55</v>
      </c>
      <c r="L13" s="47">
        <v>51</v>
      </c>
      <c r="M13" s="43">
        <f t="shared" si="6"/>
        <v>4</v>
      </c>
      <c r="N13" s="20"/>
      <c r="O13" s="16">
        <f t="shared" si="3"/>
        <v>1.1321531494442156</v>
      </c>
      <c r="P13" s="16">
        <f t="shared" si="4"/>
        <v>1.2801204819277108</v>
      </c>
      <c r="Q13" s="16">
        <f t="shared" si="5"/>
        <v>0.4576659038901602</v>
      </c>
    </row>
    <row r="14" spans="1:17" ht="12.75">
      <c r="A14" s="13" t="s">
        <v>16</v>
      </c>
      <c r="B14" s="47">
        <v>8</v>
      </c>
      <c r="C14" s="47">
        <v>0</v>
      </c>
      <c r="D14" s="22">
        <f t="shared" si="7"/>
        <v>8</v>
      </c>
      <c r="E14" s="11"/>
      <c r="F14" s="16">
        <f t="shared" si="0"/>
        <v>0.16467682173734047</v>
      </c>
      <c r="G14" s="16">
        <f t="shared" si="1"/>
        <v>0</v>
      </c>
      <c r="H14" s="16">
        <f t="shared" si="2"/>
        <v>0.9153318077803204</v>
      </c>
      <c r="I14" s="17"/>
      <c r="J14" s="21" t="s">
        <v>33</v>
      </c>
      <c r="K14" s="47">
        <v>1</v>
      </c>
      <c r="L14" s="47">
        <v>4</v>
      </c>
      <c r="M14" s="43">
        <f t="shared" si="6"/>
        <v>-3</v>
      </c>
      <c r="N14" s="23"/>
      <c r="O14" s="16">
        <f t="shared" si="3"/>
        <v>0.02058460271716756</v>
      </c>
      <c r="P14" s="16">
        <f t="shared" si="4"/>
        <v>0.10040160642570281</v>
      </c>
      <c r="Q14" s="16">
        <f t="shared" si="5"/>
        <v>-0.34324942791762014</v>
      </c>
    </row>
    <row r="15" spans="1:17" ht="12.75">
      <c r="A15" s="13" t="s">
        <v>148</v>
      </c>
      <c r="B15" s="57">
        <v>0</v>
      </c>
      <c r="C15" s="57">
        <v>3</v>
      </c>
      <c r="D15" s="22">
        <f t="shared" si="7"/>
        <v>-3</v>
      </c>
      <c r="E15" s="11"/>
      <c r="F15" s="16">
        <f t="shared" si="0"/>
        <v>0</v>
      </c>
      <c r="G15" s="16">
        <f t="shared" si="1"/>
        <v>0.07530120481927711</v>
      </c>
      <c r="H15" s="16">
        <f t="shared" si="2"/>
        <v>-0.34324942791762014</v>
      </c>
      <c r="I15" s="17"/>
      <c r="J15" s="21" t="s">
        <v>35</v>
      </c>
      <c r="K15" s="47">
        <v>105</v>
      </c>
      <c r="L15" s="47">
        <v>51</v>
      </c>
      <c r="M15" s="43">
        <f t="shared" si="6"/>
        <v>54</v>
      </c>
      <c r="N15" s="24"/>
      <c r="O15" s="16">
        <f t="shared" si="3"/>
        <v>2.161383285302594</v>
      </c>
      <c r="P15" s="16">
        <f t="shared" si="4"/>
        <v>1.2801204819277108</v>
      </c>
      <c r="Q15" s="16">
        <f t="shared" si="5"/>
        <v>6.178489702517163</v>
      </c>
    </row>
    <row r="16" spans="1:18" ht="12.75">
      <c r="A16" s="13" t="s">
        <v>137</v>
      </c>
      <c r="B16" s="57">
        <v>1</v>
      </c>
      <c r="C16" s="57">
        <v>3</v>
      </c>
      <c r="D16" s="22">
        <f t="shared" si="7"/>
        <v>-2</v>
      </c>
      <c r="E16" s="11"/>
      <c r="F16" s="16">
        <f t="shared" si="0"/>
        <v>0.02058460271716756</v>
      </c>
      <c r="G16" s="16">
        <f t="shared" si="1"/>
        <v>0.07530120481927711</v>
      </c>
      <c r="H16" s="16">
        <f t="shared" si="2"/>
        <v>-0.2288329519450801</v>
      </c>
      <c r="I16" s="17"/>
      <c r="J16" s="21" t="s">
        <v>37</v>
      </c>
      <c r="K16" s="47">
        <v>138</v>
      </c>
      <c r="L16" s="47">
        <v>88</v>
      </c>
      <c r="M16" s="43">
        <f t="shared" si="6"/>
        <v>50</v>
      </c>
      <c r="N16" s="24"/>
      <c r="O16" s="16">
        <f t="shared" si="3"/>
        <v>2.8406751749691233</v>
      </c>
      <c r="P16" s="16">
        <f t="shared" si="4"/>
        <v>2.208835341365462</v>
      </c>
      <c r="Q16" s="16">
        <f t="shared" si="5"/>
        <v>5.720823798627002</v>
      </c>
      <c r="R16" t="s">
        <v>146</v>
      </c>
    </row>
    <row r="17" spans="1:17" ht="12.75">
      <c r="A17" s="25" t="s">
        <v>22</v>
      </c>
      <c r="B17" s="57">
        <v>1</v>
      </c>
      <c r="C17" s="57">
        <v>3</v>
      </c>
      <c r="D17" s="22">
        <f t="shared" si="7"/>
        <v>-2</v>
      </c>
      <c r="E17" s="11"/>
      <c r="F17" s="16">
        <f t="shared" si="0"/>
        <v>0.02058460271716756</v>
      </c>
      <c r="G17" s="16">
        <f t="shared" si="1"/>
        <v>0.07530120481927711</v>
      </c>
      <c r="H17" s="16">
        <f t="shared" si="2"/>
        <v>-0.2288329519450801</v>
      </c>
      <c r="I17" s="17"/>
      <c r="J17" s="21" t="s">
        <v>38</v>
      </c>
      <c r="K17" s="47">
        <v>133</v>
      </c>
      <c r="L17" s="47">
        <v>113</v>
      </c>
      <c r="M17" s="43">
        <f t="shared" si="6"/>
        <v>20</v>
      </c>
      <c r="N17" s="24"/>
      <c r="O17" s="16">
        <f t="shared" si="3"/>
        <v>2.7377521613832854</v>
      </c>
      <c r="P17" s="16">
        <f t="shared" si="4"/>
        <v>2.8363453815261046</v>
      </c>
      <c r="Q17" s="16">
        <f t="shared" si="5"/>
        <v>2.288329519450801</v>
      </c>
    </row>
    <row r="18" spans="1:17" ht="12.75">
      <c r="A18" s="25" t="s">
        <v>143</v>
      </c>
      <c r="B18" s="47">
        <v>0</v>
      </c>
      <c r="C18" s="47">
        <v>8</v>
      </c>
      <c r="D18" s="22">
        <f t="shared" si="7"/>
        <v>-8</v>
      </c>
      <c r="E18" s="11"/>
      <c r="F18" s="16">
        <f t="shared" si="0"/>
        <v>0</v>
      </c>
      <c r="G18" s="16">
        <f t="shared" si="1"/>
        <v>0.20080321285140562</v>
      </c>
      <c r="H18" s="16">
        <f t="shared" si="2"/>
        <v>-0.9153318077803204</v>
      </c>
      <c r="I18" s="17"/>
      <c r="J18" s="21" t="s">
        <v>40</v>
      </c>
      <c r="K18" s="47">
        <v>22</v>
      </c>
      <c r="L18" s="47">
        <v>61</v>
      </c>
      <c r="M18" s="43">
        <f t="shared" si="6"/>
        <v>-39</v>
      </c>
      <c r="N18" s="24"/>
      <c r="O18" s="16">
        <f t="shared" si="3"/>
        <v>0.45286125977768626</v>
      </c>
      <c r="P18" s="16">
        <f t="shared" si="4"/>
        <v>1.5311244979919678</v>
      </c>
      <c r="Q18" s="16">
        <f t="shared" si="5"/>
        <v>-4.462242562929061</v>
      </c>
    </row>
    <row r="19" spans="1:18" ht="12.75">
      <c r="A19" s="25" t="s">
        <v>132</v>
      </c>
      <c r="B19" s="47">
        <v>0</v>
      </c>
      <c r="C19" s="47">
        <v>3</v>
      </c>
      <c r="D19" s="22">
        <f t="shared" si="7"/>
        <v>-3</v>
      </c>
      <c r="E19" s="11"/>
      <c r="F19" s="16">
        <f t="shared" si="0"/>
        <v>0</v>
      </c>
      <c r="G19" s="16">
        <f t="shared" si="1"/>
        <v>0.07530120481927711</v>
      </c>
      <c r="H19" s="16">
        <f t="shared" si="2"/>
        <v>-0.34324942791762014</v>
      </c>
      <c r="I19" s="17"/>
      <c r="J19" s="21" t="s">
        <v>42</v>
      </c>
      <c r="K19" s="47">
        <v>197</v>
      </c>
      <c r="L19" s="47">
        <v>168</v>
      </c>
      <c r="M19" s="43">
        <f t="shared" si="6"/>
        <v>29</v>
      </c>
      <c r="N19" s="24"/>
      <c r="O19" s="16">
        <f t="shared" si="3"/>
        <v>4.055166735282009</v>
      </c>
      <c r="P19" s="16">
        <f t="shared" si="4"/>
        <v>4.216867469879518</v>
      </c>
      <c r="Q19" s="16">
        <f t="shared" si="5"/>
        <v>3.3180778032036615</v>
      </c>
      <c r="R19" s="26"/>
    </row>
    <row r="20" spans="1:18" ht="12.75">
      <c r="A20" s="13" t="s">
        <v>138</v>
      </c>
      <c r="B20" s="47">
        <v>0</v>
      </c>
      <c r="C20" s="47">
        <v>3</v>
      </c>
      <c r="D20" s="22">
        <f t="shared" si="7"/>
        <v>-3</v>
      </c>
      <c r="E20" s="11"/>
      <c r="F20" s="16">
        <f t="shared" si="0"/>
        <v>0</v>
      </c>
      <c r="G20" s="16">
        <f t="shared" si="1"/>
        <v>0.07530120481927711</v>
      </c>
      <c r="H20" s="16">
        <f t="shared" si="2"/>
        <v>-0.34324942791762014</v>
      </c>
      <c r="I20" s="17"/>
      <c r="J20" s="21" t="s">
        <v>44</v>
      </c>
      <c r="K20" s="47">
        <v>36</v>
      </c>
      <c r="L20" s="47">
        <v>56</v>
      </c>
      <c r="M20" s="43">
        <f t="shared" si="6"/>
        <v>-20</v>
      </c>
      <c r="N20" s="24"/>
      <c r="O20" s="16">
        <f t="shared" si="3"/>
        <v>0.7410456978180321</v>
      </c>
      <c r="P20" s="16">
        <f t="shared" si="4"/>
        <v>1.4056224899598393</v>
      </c>
      <c r="Q20" s="16">
        <f t="shared" si="5"/>
        <v>-2.288329519450801</v>
      </c>
      <c r="R20" s="26"/>
    </row>
    <row r="21" spans="1:17" ht="12.75">
      <c r="A21" s="13" t="s">
        <v>27</v>
      </c>
      <c r="B21" s="47">
        <v>10</v>
      </c>
      <c r="C21" s="47">
        <v>8</v>
      </c>
      <c r="D21" s="22">
        <f t="shared" si="7"/>
        <v>2</v>
      </c>
      <c r="E21" s="11"/>
      <c r="F21" s="16">
        <f t="shared" si="0"/>
        <v>0.20584602717167558</v>
      </c>
      <c r="G21" s="16">
        <f t="shared" si="1"/>
        <v>0.20080321285140562</v>
      </c>
      <c r="H21" s="16">
        <f t="shared" si="2"/>
        <v>0.2288329519450801</v>
      </c>
      <c r="I21" s="17"/>
      <c r="J21" s="21" t="s">
        <v>46</v>
      </c>
      <c r="K21" s="47">
        <v>72</v>
      </c>
      <c r="L21" s="47">
        <v>121</v>
      </c>
      <c r="M21" s="43">
        <f t="shared" si="6"/>
        <v>-49</v>
      </c>
      <c r="N21" s="24"/>
      <c r="O21" s="16">
        <f t="shared" si="3"/>
        <v>1.4820913956360642</v>
      </c>
      <c r="P21" s="16">
        <f t="shared" si="4"/>
        <v>3.03714859437751</v>
      </c>
      <c r="Q21" s="16">
        <f t="shared" si="5"/>
        <v>-5.606407322654462</v>
      </c>
    </row>
    <row r="22" spans="1:17" ht="12.75">
      <c r="A22" s="13" t="s">
        <v>149</v>
      </c>
      <c r="B22" s="57">
        <v>2</v>
      </c>
      <c r="C22" s="57">
        <v>2</v>
      </c>
      <c r="D22" s="22">
        <f t="shared" si="7"/>
        <v>0</v>
      </c>
      <c r="E22" s="11"/>
      <c r="F22" s="16">
        <f t="shared" si="0"/>
        <v>0.04116920543433512</v>
      </c>
      <c r="G22" s="16">
        <f t="shared" si="1"/>
        <v>0.050200803212851405</v>
      </c>
      <c r="H22" s="16">
        <f t="shared" si="2"/>
        <v>0</v>
      </c>
      <c r="I22" s="17"/>
      <c r="J22" s="21" t="s">
        <v>48</v>
      </c>
      <c r="K22" s="47">
        <v>467</v>
      </c>
      <c r="L22" s="47">
        <v>473</v>
      </c>
      <c r="M22" s="43">
        <f t="shared" si="6"/>
        <v>-6</v>
      </c>
      <c r="N22" s="24"/>
      <c r="O22" s="16">
        <f t="shared" si="3"/>
        <v>9.61300946891725</v>
      </c>
      <c r="P22" s="16">
        <f t="shared" si="4"/>
        <v>11.872489959839358</v>
      </c>
      <c r="Q22" s="16">
        <f t="shared" si="5"/>
        <v>-0.6864988558352403</v>
      </c>
    </row>
    <row r="23" spans="1:17" ht="12.75">
      <c r="A23" s="19" t="s">
        <v>29</v>
      </c>
      <c r="B23" s="69">
        <f>SUM(B24:B52)</f>
        <v>318</v>
      </c>
      <c r="C23" s="69">
        <f>SUM(C24:C52)</f>
        <v>223</v>
      </c>
      <c r="D23" s="27">
        <f aca="true" t="shared" si="8" ref="D23:D37">B23-C23</f>
        <v>95</v>
      </c>
      <c r="E23" s="11"/>
      <c r="F23" s="12">
        <f t="shared" si="0"/>
        <v>6.545903664059284</v>
      </c>
      <c r="G23" s="12">
        <f t="shared" si="1"/>
        <v>5.597389558232932</v>
      </c>
      <c r="H23" s="12">
        <f t="shared" si="2"/>
        <v>10.869565217391305</v>
      </c>
      <c r="I23" s="17"/>
      <c r="J23" s="21" t="s">
        <v>49</v>
      </c>
      <c r="K23" s="47">
        <v>6</v>
      </c>
      <c r="L23" s="47">
        <v>1</v>
      </c>
      <c r="M23" s="43">
        <f t="shared" si="6"/>
        <v>5</v>
      </c>
      <c r="N23" s="24"/>
      <c r="O23" s="16">
        <f t="shared" si="3"/>
        <v>0.12350761630300536</v>
      </c>
      <c r="P23" s="16">
        <f t="shared" si="4"/>
        <v>0.025100401606425703</v>
      </c>
      <c r="Q23" s="16">
        <f t="shared" si="5"/>
        <v>0.5720823798627003</v>
      </c>
    </row>
    <row r="24" spans="1:17" ht="12.75">
      <c r="A24" s="13" t="s">
        <v>139</v>
      </c>
      <c r="B24" s="57">
        <v>5</v>
      </c>
      <c r="C24" s="57">
        <v>1</v>
      </c>
      <c r="D24" s="22">
        <f t="shared" si="8"/>
        <v>4</v>
      </c>
      <c r="E24" s="11"/>
      <c r="F24" s="16">
        <f t="shared" si="0"/>
        <v>0.10292301358583779</v>
      </c>
      <c r="G24" s="16">
        <f t="shared" si="1"/>
        <v>0.025100401606425703</v>
      </c>
      <c r="H24" s="16">
        <f t="shared" si="2"/>
        <v>0.4576659038901602</v>
      </c>
      <c r="I24" s="17"/>
      <c r="J24" s="21" t="s">
        <v>51</v>
      </c>
      <c r="K24" s="47">
        <v>38</v>
      </c>
      <c r="L24" s="47">
        <v>53</v>
      </c>
      <c r="M24" s="43">
        <f t="shared" si="6"/>
        <v>-15</v>
      </c>
      <c r="N24" s="24"/>
      <c r="O24" s="16">
        <f t="shared" si="3"/>
        <v>0.7822149032523672</v>
      </c>
      <c r="P24" s="16">
        <f t="shared" si="4"/>
        <v>1.3303212851405624</v>
      </c>
      <c r="Q24" s="16">
        <f t="shared" si="5"/>
        <v>-1.7162471395881007</v>
      </c>
    </row>
    <row r="25" spans="1:17" ht="12.75">
      <c r="A25" s="13" t="s">
        <v>32</v>
      </c>
      <c r="B25" s="22">
        <v>2</v>
      </c>
      <c r="C25" s="22">
        <v>1</v>
      </c>
      <c r="D25" s="22">
        <f t="shared" si="8"/>
        <v>1</v>
      </c>
      <c r="F25" s="16">
        <f t="shared" si="0"/>
        <v>0.04116920543433512</v>
      </c>
      <c r="G25" s="16">
        <f t="shared" si="1"/>
        <v>0.025100401606425703</v>
      </c>
      <c r="H25" s="16">
        <f t="shared" si="2"/>
        <v>0.11441647597254005</v>
      </c>
      <c r="I25" s="17"/>
      <c r="J25" s="21" t="s">
        <v>53</v>
      </c>
      <c r="K25" s="47">
        <v>7</v>
      </c>
      <c r="L25" s="47">
        <v>10</v>
      </c>
      <c r="M25" s="43">
        <f t="shared" si="6"/>
        <v>-3</v>
      </c>
      <c r="N25" s="24"/>
      <c r="O25" s="16">
        <f t="shared" si="3"/>
        <v>0.1440922190201729</v>
      </c>
      <c r="P25" s="16">
        <f t="shared" si="4"/>
        <v>0.25100401606425704</v>
      </c>
      <c r="Q25" s="16">
        <f t="shared" si="5"/>
        <v>-0.34324942791762014</v>
      </c>
    </row>
    <row r="26" spans="1:17" ht="12.75">
      <c r="A26" s="13" t="s">
        <v>34</v>
      </c>
      <c r="B26" s="47">
        <v>19</v>
      </c>
      <c r="C26" s="47">
        <v>10</v>
      </c>
      <c r="D26" s="22">
        <f t="shared" si="8"/>
        <v>9</v>
      </c>
      <c r="E26" s="11"/>
      <c r="F26" s="16">
        <f t="shared" si="0"/>
        <v>0.3911074516261836</v>
      </c>
      <c r="G26" s="16">
        <f t="shared" si="1"/>
        <v>0.25100401606425704</v>
      </c>
      <c r="H26" s="16">
        <f t="shared" si="2"/>
        <v>1.0297482837528604</v>
      </c>
      <c r="I26" s="17"/>
      <c r="J26" s="19" t="s">
        <v>55</v>
      </c>
      <c r="K26" s="70">
        <f>SUM(K27:K64)</f>
        <v>295</v>
      </c>
      <c r="L26" s="70">
        <f>SUM(L27:L64)</f>
        <v>343</v>
      </c>
      <c r="M26" s="44">
        <f aca="true" t="shared" si="9" ref="M26:M64">K26-L26</f>
        <v>-48</v>
      </c>
      <c r="N26" s="20"/>
      <c r="O26" s="12">
        <f t="shared" si="3"/>
        <v>6.07245780156443</v>
      </c>
      <c r="P26" s="12">
        <f t="shared" si="4"/>
        <v>8.609437751004016</v>
      </c>
      <c r="Q26" s="12">
        <f t="shared" si="5"/>
        <v>-5.491990846681922</v>
      </c>
    </row>
    <row r="27" spans="1:17" ht="12.75">
      <c r="A27" s="13" t="s">
        <v>150</v>
      </c>
      <c r="B27" s="57">
        <v>1</v>
      </c>
      <c r="C27" s="57">
        <v>1</v>
      </c>
      <c r="D27" s="22">
        <f t="shared" si="8"/>
        <v>0</v>
      </c>
      <c r="F27" s="16">
        <f t="shared" si="0"/>
        <v>0.02058460271716756</v>
      </c>
      <c r="G27" s="16">
        <f t="shared" si="1"/>
        <v>0.025100401606425703</v>
      </c>
      <c r="H27" s="16">
        <f t="shared" si="2"/>
        <v>0</v>
      </c>
      <c r="I27" s="17"/>
      <c r="J27" s="36" t="s">
        <v>136</v>
      </c>
      <c r="K27" s="47">
        <v>5</v>
      </c>
      <c r="L27" s="47">
        <v>8</v>
      </c>
      <c r="M27" s="43">
        <f t="shared" si="9"/>
        <v>-3</v>
      </c>
      <c r="N27" s="28"/>
      <c r="O27" s="16">
        <f t="shared" si="3"/>
        <v>0.10292301358583779</v>
      </c>
      <c r="P27" s="16">
        <f t="shared" si="4"/>
        <v>0.20080321285140562</v>
      </c>
      <c r="Q27" s="16">
        <f t="shared" si="5"/>
        <v>-0.34324942791762014</v>
      </c>
    </row>
    <row r="28" spans="1:17" ht="12.75">
      <c r="A28" s="21" t="s">
        <v>36</v>
      </c>
      <c r="B28" s="47">
        <v>1</v>
      </c>
      <c r="C28" s="47">
        <v>2</v>
      </c>
      <c r="D28" s="22">
        <f t="shared" si="8"/>
        <v>-1</v>
      </c>
      <c r="E28" s="11"/>
      <c r="F28" s="16">
        <f t="shared" si="0"/>
        <v>0.02058460271716756</v>
      </c>
      <c r="G28" s="16">
        <f t="shared" si="1"/>
        <v>0.050200803212851405</v>
      </c>
      <c r="H28" s="16">
        <f t="shared" si="2"/>
        <v>-0.11441647597254005</v>
      </c>
      <c r="I28" s="17"/>
      <c r="J28" s="13" t="s">
        <v>127</v>
      </c>
      <c r="K28" s="47">
        <v>2</v>
      </c>
      <c r="L28" s="47">
        <v>3</v>
      </c>
      <c r="M28" s="43">
        <f t="shared" si="9"/>
        <v>-1</v>
      </c>
      <c r="N28" s="23"/>
      <c r="O28" s="16">
        <f t="shared" si="3"/>
        <v>0.04116920543433512</v>
      </c>
      <c r="P28" s="16">
        <f t="shared" si="4"/>
        <v>0.07530120481927711</v>
      </c>
      <c r="Q28" s="16">
        <f t="shared" si="5"/>
        <v>-0.11441647597254005</v>
      </c>
    </row>
    <row r="29" spans="1:17" ht="12.75">
      <c r="A29" s="13" t="s">
        <v>144</v>
      </c>
      <c r="B29" s="47"/>
      <c r="C29" s="47">
        <v>3</v>
      </c>
      <c r="D29" s="22">
        <f t="shared" si="8"/>
        <v>-3</v>
      </c>
      <c r="F29" s="16">
        <f t="shared" si="0"/>
        <v>0</v>
      </c>
      <c r="G29" s="16">
        <f t="shared" si="1"/>
        <v>0.07530120481927711</v>
      </c>
      <c r="H29" s="16">
        <f t="shared" si="2"/>
        <v>-0.34324942791762014</v>
      </c>
      <c r="I29" s="17"/>
      <c r="J29" s="13" t="s">
        <v>57</v>
      </c>
      <c r="K29" s="47">
        <v>6</v>
      </c>
      <c r="L29" s="47">
        <v>25</v>
      </c>
      <c r="M29" s="43">
        <f t="shared" si="9"/>
        <v>-19</v>
      </c>
      <c r="N29" s="28"/>
      <c r="O29" s="16">
        <f t="shared" si="3"/>
        <v>0.12350761630300536</v>
      </c>
      <c r="P29" s="16">
        <f t="shared" si="4"/>
        <v>0.6275100401606426</v>
      </c>
      <c r="Q29" s="16">
        <f t="shared" si="5"/>
        <v>-2.1739130434782608</v>
      </c>
    </row>
    <row r="30" spans="1:17" ht="12.75">
      <c r="A30" s="21" t="s">
        <v>39</v>
      </c>
      <c r="B30" s="47">
        <v>6</v>
      </c>
      <c r="C30" s="47">
        <v>3</v>
      </c>
      <c r="D30" s="22">
        <f t="shared" si="8"/>
        <v>3</v>
      </c>
      <c r="E30" s="18"/>
      <c r="F30" s="16">
        <f t="shared" si="0"/>
        <v>0.12350761630300536</v>
      </c>
      <c r="G30" s="16">
        <f t="shared" si="1"/>
        <v>0.07530120481927711</v>
      </c>
      <c r="H30" s="16">
        <f t="shared" si="2"/>
        <v>0.34324942791762014</v>
      </c>
      <c r="I30" s="17"/>
      <c r="J30" s="13" t="s">
        <v>59</v>
      </c>
      <c r="K30" s="47">
        <v>19</v>
      </c>
      <c r="L30" s="47">
        <v>27</v>
      </c>
      <c r="M30" s="43">
        <f t="shared" si="9"/>
        <v>-8</v>
      </c>
      <c r="N30" s="22"/>
      <c r="O30" s="16">
        <f t="shared" si="3"/>
        <v>0.3911074516261836</v>
      </c>
      <c r="P30" s="16">
        <f t="shared" si="4"/>
        <v>0.677710843373494</v>
      </c>
      <c r="Q30" s="16">
        <f t="shared" si="5"/>
        <v>-0.9153318077803204</v>
      </c>
    </row>
    <row r="31" spans="1:17" ht="12.75">
      <c r="A31" s="30" t="s">
        <v>41</v>
      </c>
      <c r="B31" s="47">
        <v>81</v>
      </c>
      <c r="C31" s="47">
        <v>22</v>
      </c>
      <c r="D31" s="22">
        <f t="shared" si="8"/>
        <v>59</v>
      </c>
      <c r="E31" s="10"/>
      <c r="F31" s="16">
        <f t="shared" si="0"/>
        <v>1.6673528200905723</v>
      </c>
      <c r="G31" s="16">
        <f t="shared" si="1"/>
        <v>0.5522088353413654</v>
      </c>
      <c r="H31" s="16">
        <f t="shared" si="2"/>
        <v>6.750572082379863</v>
      </c>
      <c r="I31" s="17"/>
      <c r="J31" s="13" t="s">
        <v>135</v>
      </c>
      <c r="K31" s="57">
        <v>1</v>
      </c>
      <c r="L31" s="57">
        <v>0</v>
      </c>
      <c r="M31" s="43">
        <f t="shared" si="9"/>
        <v>1</v>
      </c>
      <c r="O31" s="16">
        <f t="shared" si="3"/>
        <v>0.02058460271716756</v>
      </c>
      <c r="P31" s="16">
        <f t="shared" si="4"/>
        <v>0</v>
      </c>
      <c r="Q31" s="16">
        <f t="shared" si="5"/>
        <v>0.11441647597254005</v>
      </c>
    </row>
    <row r="32" spans="1:18" ht="12.75">
      <c r="A32" s="21" t="s">
        <v>43</v>
      </c>
      <c r="B32" s="47">
        <v>6</v>
      </c>
      <c r="C32" s="47">
        <v>16</v>
      </c>
      <c r="D32" s="22">
        <f t="shared" si="8"/>
        <v>-10</v>
      </c>
      <c r="F32" s="16">
        <f t="shared" si="0"/>
        <v>0.12350761630300536</v>
      </c>
      <c r="G32" s="16">
        <f t="shared" si="1"/>
        <v>0.40160642570281124</v>
      </c>
      <c r="H32" s="16">
        <f t="shared" si="2"/>
        <v>-1.1441647597254005</v>
      </c>
      <c r="I32" s="17"/>
      <c r="J32" s="13" t="s">
        <v>61</v>
      </c>
      <c r="K32" s="47">
        <v>20</v>
      </c>
      <c r="L32" s="47">
        <v>11</v>
      </c>
      <c r="M32" s="43">
        <f t="shared" si="9"/>
        <v>9</v>
      </c>
      <c r="N32" s="28"/>
      <c r="O32" s="16">
        <f t="shared" si="3"/>
        <v>0.41169205434335115</v>
      </c>
      <c r="P32" s="16">
        <f t="shared" si="4"/>
        <v>0.2761044176706827</v>
      </c>
      <c r="Q32" s="16">
        <f t="shared" si="5"/>
        <v>1.0297482837528604</v>
      </c>
      <c r="R32" s="26"/>
    </row>
    <row r="33" spans="1:18" ht="12.75">
      <c r="A33" s="21" t="s">
        <v>45</v>
      </c>
      <c r="B33" s="47">
        <v>18</v>
      </c>
      <c r="C33" s="47">
        <v>13</v>
      </c>
      <c r="D33" s="22">
        <f t="shared" si="8"/>
        <v>5</v>
      </c>
      <c r="E33" s="28"/>
      <c r="F33" s="16">
        <f t="shared" si="0"/>
        <v>0.37052284890901604</v>
      </c>
      <c r="G33" s="16">
        <f t="shared" si="1"/>
        <v>0.32630522088353414</v>
      </c>
      <c r="H33" s="16">
        <f t="shared" si="2"/>
        <v>0.5720823798627003</v>
      </c>
      <c r="I33" s="17"/>
      <c r="J33" s="13" t="s">
        <v>125</v>
      </c>
      <c r="K33" s="47">
        <v>0</v>
      </c>
      <c r="L33" s="47">
        <v>1</v>
      </c>
      <c r="M33" s="43">
        <f t="shared" si="9"/>
        <v>-1</v>
      </c>
      <c r="N33" s="28"/>
      <c r="O33" s="16">
        <f t="shared" si="3"/>
        <v>0</v>
      </c>
      <c r="P33" s="16">
        <f t="shared" si="4"/>
        <v>0.025100401606425703</v>
      </c>
      <c r="Q33" s="16">
        <f t="shared" si="5"/>
        <v>-0.11441647597254005</v>
      </c>
      <c r="R33" s="26"/>
    </row>
    <row r="34" spans="1:17" ht="12.75">
      <c r="A34" s="21" t="s">
        <v>47</v>
      </c>
      <c r="B34" s="47">
        <v>9</v>
      </c>
      <c r="C34" s="47">
        <v>4</v>
      </c>
      <c r="D34" s="22">
        <f t="shared" si="8"/>
        <v>5</v>
      </c>
      <c r="E34" s="28"/>
      <c r="F34" s="16">
        <f t="shared" si="0"/>
        <v>0.18526142445450802</v>
      </c>
      <c r="G34" s="16">
        <f t="shared" si="1"/>
        <v>0.10040160642570281</v>
      </c>
      <c r="H34" s="16">
        <f t="shared" si="2"/>
        <v>0.5720823798627003</v>
      </c>
      <c r="I34" s="17"/>
      <c r="J34" s="13" t="s">
        <v>63</v>
      </c>
      <c r="K34" s="47">
        <v>5</v>
      </c>
      <c r="L34" s="47">
        <v>10</v>
      </c>
      <c r="M34" s="43">
        <f t="shared" si="9"/>
        <v>-5</v>
      </c>
      <c r="N34" s="28"/>
      <c r="O34" s="16">
        <f t="shared" si="3"/>
        <v>0.10292301358583779</v>
      </c>
      <c r="P34" s="16">
        <f t="shared" si="4"/>
        <v>0.25100401606425704</v>
      </c>
      <c r="Q34" s="16">
        <f t="shared" si="5"/>
        <v>-0.5720823798627003</v>
      </c>
    </row>
    <row r="35" spans="1:17" ht="12.75">
      <c r="A35" s="21" t="s">
        <v>151</v>
      </c>
      <c r="B35" s="47">
        <v>16</v>
      </c>
      <c r="C35" s="47">
        <v>16</v>
      </c>
      <c r="D35" s="22">
        <f t="shared" si="8"/>
        <v>0</v>
      </c>
      <c r="E35" s="15"/>
      <c r="F35" s="16">
        <f t="shared" si="0"/>
        <v>0.32935364347468093</v>
      </c>
      <c r="G35" s="16">
        <f t="shared" si="1"/>
        <v>0.40160642570281124</v>
      </c>
      <c r="H35" s="16">
        <f t="shared" si="2"/>
        <v>0</v>
      </c>
      <c r="I35" s="17"/>
      <c r="J35" s="13" t="s">
        <v>65</v>
      </c>
      <c r="K35" s="58">
        <v>1</v>
      </c>
      <c r="L35" s="58">
        <v>5</v>
      </c>
      <c r="M35" s="43">
        <f t="shared" si="9"/>
        <v>-4</v>
      </c>
      <c r="N35" s="23"/>
      <c r="O35" s="16">
        <f t="shared" si="3"/>
        <v>0.02058460271716756</v>
      </c>
      <c r="P35" s="16">
        <f t="shared" si="4"/>
        <v>0.12550200803212852</v>
      </c>
      <c r="Q35" s="16">
        <f t="shared" si="5"/>
        <v>-0.4576659038901602</v>
      </c>
    </row>
    <row r="36" spans="1:17" ht="12.75">
      <c r="A36" s="21" t="s">
        <v>50</v>
      </c>
      <c r="B36" s="47">
        <v>8</v>
      </c>
      <c r="C36" s="47">
        <v>4</v>
      </c>
      <c r="D36" s="22">
        <f t="shared" si="8"/>
        <v>4</v>
      </c>
      <c r="E36" s="24"/>
      <c r="F36" s="16">
        <f t="shared" si="0"/>
        <v>0.16467682173734047</v>
      </c>
      <c r="G36" s="16">
        <f t="shared" si="1"/>
        <v>0.10040160642570281</v>
      </c>
      <c r="H36" s="16">
        <f t="shared" si="2"/>
        <v>0.4576659038901602</v>
      </c>
      <c r="I36" s="17"/>
      <c r="J36" s="13" t="s">
        <v>67</v>
      </c>
      <c r="K36" s="47">
        <v>2</v>
      </c>
      <c r="L36" s="47">
        <v>14</v>
      </c>
      <c r="M36" s="43">
        <f t="shared" si="9"/>
        <v>-12</v>
      </c>
      <c r="N36" s="11"/>
      <c r="O36" s="16">
        <f t="shared" si="3"/>
        <v>0.04116920543433512</v>
      </c>
      <c r="P36" s="16">
        <f t="shared" si="4"/>
        <v>0.3514056224899598</v>
      </c>
      <c r="Q36" s="16">
        <f t="shared" si="5"/>
        <v>-1.3729977116704806</v>
      </c>
    </row>
    <row r="37" spans="1:17" ht="12.75">
      <c r="A37" s="30" t="s">
        <v>52</v>
      </c>
      <c r="B37" s="47">
        <v>6</v>
      </c>
      <c r="C37" s="47">
        <v>10</v>
      </c>
      <c r="D37" s="22">
        <f t="shared" si="8"/>
        <v>-4</v>
      </c>
      <c r="E37" s="24"/>
      <c r="F37" s="16">
        <f t="shared" si="0"/>
        <v>0.12350761630300536</v>
      </c>
      <c r="G37" s="16">
        <f t="shared" si="1"/>
        <v>0.25100401606425704</v>
      </c>
      <c r="H37" s="16">
        <f t="shared" si="2"/>
        <v>-0.4576659038901602</v>
      </c>
      <c r="I37" s="17"/>
      <c r="J37" s="13" t="s">
        <v>163</v>
      </c>
      <c r="K37" s="57">
        <v>2</v>
      </c>
      <c r="L37" s="57">
        <v>0</v>
      </c>
      <c r="M37" s="43">
        <f t="shared" si="9"/>
        <v>2</v>
      </c>
      <c r="O37" s="16">
        <f t="shared" si="3"/>
        <v>0.04116920543433512</v>
      </c>
      <c r="P37" s="16">
        <f t="shared" si="4"/>
        <v>0</v>
      </c>
      <c r="Q37" s="16">
        <f t="shared" si="5"/>
        <v>0.2288329519450801</v>
      </c>
    </row>
    <row r="38" spans="1:17" ht="12.75">
      <c r="A38" s="21" t="s">
        <v>54</v>
      </c>
      <c r="B38" s="47">
        <v>7</v>
      </c>
      <c r="C38" s="47">
        <v>3</v>
      </c>
      <c r="D38" s="22">
        <f aca="true" t="shared" si="10" ref="D38:D43">B38-C38</f>
        <v>4</v>
      </c>
      <c r="E38" s="24"/>
      <c r="F38" s="16">
        <f aca="true" t="shared" si="11" ref="F38:F65">B38*100/$K$96</f>
        <v>0.1440922190201729</v>
      </c>
      <c r="G38" s="16">
        <f aca="true" t="shared" si="12" ref="G38:G65">C38*100/$L$96</f>
        <v>0.07530120481927711</v>
      </c>
      <c r="H38" s="16">
        <f aca="true" t="shared" si="13" ref="H38:H65">D38*100/$M$96</f>
        <v>0.4576659038901602</v>
      </c>
      <c r="I38" s="17"/>
      <c r="J38" s="13" t="s">
        <v>129</v>
      </c>
      <c r="K38" s="47">
        <v>1</v>
      </c>
      <c r="L38" s="47">
        <v>11</v>
      </c>
      <c r="M38" s="43">
        <f t="shared" si="9"/>
        <v>-10</v>
      </c>
      <c r="N38" s="31"/>
      <c r="O38" s="16">
        <f aca="true" t="shared" si="14" ref="O38:O64">K38*100/$K$96</f>
        <v>0.02058460271716756</v>
      </c>
      <c r="P38" s="16">
        <f aca="true" t="shared" si="15" ref="P38:P64">L38*100/$L$96</f>
        <v>0.2761044176706827</v>
      </c>
      <c r="Q38" s="16">
        <f aca="true" t="shared" si="16" ref="Q38:Q64">M38*100/$M$96</f>
        <v>-1.1441647597254005</v>
      </c>
    </row>
    <row r="39" spans="1:17" ht="12.75">
      <c r="A39" s="21" t="s">
        <v>56</v>
      </c>
      <c r="B39" s="47">
        <v>0</v>
      </c>
      <c r="C39" s="47">
        <v>2</v>
      </c>
      <c r="D39" s="22">
        <f t="shared" si="10"/>
        <v>-2</v>
      </c>
      <c r="E39" s="24"/>
      <c r="F39" s="16">
        <f t="shared" si="11"/>
        <v>0</v>
      </c>
      <c r="G39" s="16">
        <f t="shared" si="12"/>
        <v>0.050200803212851405</v>
      </c>
      <c r="H39" s="16">
        <f t="shared" si="13"/>
        <v>-0.2288329519450801</v>
      </c>
      <c r="I39" s="17"/>
      <c r="J39" s="13" t="s">
        <v>70</v>
      </c>
      <c r="K39" s="47">
        <v>9</v>
      </c>
      <c r="L39" s="47">
        <v>12</v>
      </c>
      <c r="M39" s="43">
        <f t="shared" si="9"/>
        <v>-3</v>
      </c>
      <c r="N39" s="31"/>
      <c r="O39" s="16">
        <f t="shared" si="14"/>
        <v>0.18526142445450802</v>
      </c>
      <c r="P39" s="16">
        <f t="shared" si="15"/>
        <v>0.30120481927710846</v>
      </c>
      <c r="Q39" s="16">
        <f t="shared" si="16"/>
        <v>-0.34324942791762014</v>
      </c>
    </row>
    <row r="40" spans="1:17" ht="12.75">
      <c r="A40" s="36" t="s">
        <v>140</v>
      </c>
      <c r="B40" s="47">
        <v>1</v>
      </c>
      <c r="C40" s="47">
        <v>1</v>
      </c>
      <c r="D40" s="22">
        <f t="shared" si="10"/>
        <v>0</v>
      </c>
      <c r="F40" s="16">
        <f t="shared" si="11"/>
        <v>0.02058460271716756</v>
      </c>
      <c r="G40" s="16">
        <f t="shared" si="12"/>
        <v>0.025100401606425703</v>
      </c>
      <c r="H40" s="16">
        <f t="shared" si="13"/>
        <v>0</v>
      </c>
      <c r="I40" s="17"/>
      <c r="J40" s="13" t="s">
        <v>71</v>
      </c>
      <c r="K40" s="47">
        <v>1</v>
      </c>
      <c r="L40" s="47">
        <v>5</v>
      </c>
      <c r="M40" s="43">
        <f t="shared" si="9"/>
        <v>-4</v>
      </c>
      <c r="N40" s="31"/>
      <c r="O40" s="16">
        <f t="shared" si="14"/>
        <v>0.02058460271716756</v>
      </c>
      <c r="P40" s="16">
        <f t="shared" si="15"/>
        <v>0.12550200803212852</v>
      </c>
      <c r="Q40" s="16">
        <f t="shared" si="16"/>
        <v>-0.4576659038901602</v>
      </c>
    </row>
    <row r="41" spans="1:17" ht="12.75">
      <c r="A41" s="30" t="s">
        <v>126</v>
      </c>
      <c r="B41" s="47">
        <v>24</v>
      </c>
      <c r="C41" s="47">
        <v>23</v>
      </c>
      <c r="D41" s="22">
        <f t="shared" si="10"/>
        <v>1</v>
      </c>
      <c r="E41" s="20"/>
      <c r="F41" s="16">
        <f t="shared" si="11"/>
        <v>0.49403046521202143</v>
      </c>
      <c r="G41" s="16">
        <f t="shared" si="12"/>
        <v>0.5773092369477911</v>
      </c>
      <c r="H41" s="16">
        <f t="shared" si="13"/>
        <v>0.11441647597254005</v>
      </c>
      <c r="I41" s="17"/>
      <c r="J41" s="13" t="s">
        <v>73</v>
      </c>
      <c r="K41" s="47">
        <v>45</v>
      </c>
      <c r="L41" s="47">
        <v>31</v>
      </c>
      <c r="M41" s="43">
        <f t="shared" si="9"/>
        <v>14</v>
      </c>
      <c r="N41" s="18"/>
      <c r="O41" s="16">
        <f t="shared" si="14"/>
        <v>0.9263071222725402</v>
      </c>
      <c r="P41" s="16">
        <f t="shared" si="15"/>
        <v>0.7781124497991968</v>
      </c>
      <c r="Q41" s="16">
        <f t="shared" si="16"/>
        <v>1.6018306636155606</v>
      </c>
    </row>
    <row r="42" spans="1:17" ht="12.75">
      <c r="A42" s="21" t="s">
        <v>58</v>
      </c>
      <c r="B42" s="47">
        <v>8</v>
      </c>
      <c r="C42" s="47">
        <v>11</v>
      </c>
      <c r="D42" s="22">
        <f t="shared" si="10"/>
        <v>-3</v>
      </c>
      <c r="E42" s="28"/>
      <c r="F42" s="16">
        <f t="shared" si="11"/>
        <v>0.16467682173734047</v>
      </c>
      <c r="G42" s="16">
        <f t="shared" si="12"/>
        <v>0.2761044176706827</v>
      </c>
      <c r="H42" s="16">
        <f t="shared" si="13"/>
        <v>-0.34324942791762014</v>
      </c>
      <c r="I42" s="17"/>
      <c r="J42" s="13" t="s">
        <v>130</v>
      </c>
      <c r="K42" s="47">
        <v>1</v>
      </c>
      <c r="L42" s="47">
        <v>4</v>
      </c>
      <c r="M42" s="43">
        <f t="shared" si="9"/>
        <v>-3</v>
      </c>
      <c r="N42" s="28"/>
      <c r="O42" s="16">
        <f t="shared" si="14"/>
        <v>0.02058460271716756</v>
      </c>
      <c r="P42" s="16">
        <f t="shared" si="15"/>
        <v>0.10040160642570281</v>
      </c>
      <c r="Q42" s="16">
        <f t="shared" si="16"/>
        <v>-0.34324942791762014</v>
      </c>
    </row>
    <row r="43" spans="1:17" ht="12.75">
      <c r="A43" s="21" t="s">
        <v>60</v>
      </c>
      <c r="B43" s="47">
        <v>30</v>
      </c>
      <c r="C43" s="47">
        <v>23</v>
      </c>
      <c r="D43" s="22">
        <f t="shared" si="10"/>
        <v>7</v>
      </c>
      <c r="E43" s="15"/>
      <c r="F43" s="16">
        <f t="shared" si="11"/>
        <v>0.6175380815150268</v>
      </c>
      <c r="G43" s="16">
        <f t="shared" si="12"/>
        <v>0.5773092369477911</v>
      </c>
      <c r="H43" s="16">
        <f t="shared" si="13"/>
        <v>0.8009153318077803</v>
      </c>
      <c r="I43" s="17"/>
      <c r="J43" s="13" t="s">
        <v>75</v>
      </c>
      <c r="K43" s="47">
        <v>24</v>
      </c>
      <c r="L43" s="47">
        <v>6</v>
      </c>
      <c r="M43" s="43">
        <f t="shared" si="9"/>
        <v>18</v>
      </c>
      <c r="N43" s="28"/>
      <c r="O43" s="16">
        <f t="shared" si="14"/>
        <v>0.49403046521202143</v>
      </c>
      <c r="P43" s="16">
        <f t="shared" si="15"/>
        <v>0.15060240963855423</v>
      </c>
      <c r="Q43" s="16">
        <f t="shared" si="16"/>
        <v>2.059496567505721</v>
      </c>
    </row>
    <row r="44" spans="1:17" ht="12.75">
      <c r="A44" s="21" t="s">
        <v>62</v>
      </c>
      <c r="B44" s="47">
        <v>5</v>
      </c>
      <c r="C44" s="47">
        <v>6</v>
      </c>
      <c r="D44" s="22">
        <f aca="true" t="shared" si="17" ref="D44:D66">B44-C44</f>
        <v>-1</v>
      </c>
      <c r="E44" s="28"/>
      <c r="F44" s="16">
        <f t="shared" si="11"/>
        <v>0.10292301358583779</v>
      </c>
      <c r="G44" s="16">
        <f t="shared" si="12"/>
        <v>0.15060240963855423</v>
      </c>
      <c r="H44" s="16">
        <f t="shared" si="13"/>
        <v>-0.11441647597254005</v>
      </c>
      <c r="I44" s="17"/>
      <c r="J44" s="13" t="s">
        <v>77</v>
      </c>
      <c r="K44" s="47">
        <v>8</v>
      </c>
      <c r="L44" s="47">
        <v>15</v>
      </c>
      <c r="M44" s="43">
        <f t="shared" si="9"/>
        <v>-7</v>
      </c>
      <c r="N44" s="28"/>
      <c r="O44" s="16">
        <f t="shared" si="14"/>
        <v>0.16467682173734047</v>
      </c>
      <c r="P44" s="16">
        <f t="shared" si="15"/>
        <v>0.37650602409638556</v>
      </c>
      <c r="Q44" s="16">
        <f t="shared" si="16"/>
        <v>-0.8009153318077803</v>
      </c>
    </row>
    <row r="45" spans="1:17" ht="12.75">
      <c r="A45" s="21" t="s">
        <v>64</v>
      </c>
      <c r="B45" s="47">
        <v>15</v>
      </c>
      <c r="C45" s="47">
        <v>5</v>
      </c>
      <c r="D45" s="22">
        <f t="shared" si="17"/>
        <v>10</v>
      </c>
      <c r="E45" s="23"/>
      <c r="F45" s="16">
        <f t="shared" si="11"/>
        <v>0.3087690407575134</v>
      </c>
      <c r="G45" s="16">
        <f t="shared" si="12"/>
        <v>0.12550200803212852</v>
      </c>
      <c r="H45" s="16">
        <f t="shared" si="13"/>
        <v>1.1441647597254005</v>
      </c>
      <c r="I45" s="17"/>
      <c r="J45" s="13" t="s">
        <v>79</v>
      </c>
      <c r="K45" s="47">
        <v>4</v>
      </c>
      <c r="L45" s="47">
        <v>6</v>
      </c>
      <c r="M45" s="43">
        <f t="shared" si="9"/>
        <v>-2</v>
      </c>
      <c r="N45" s="28"/>
      <c r="O45" s="16">
        <f t="shared" si="14"/>
        <v>0.08233841086867023</v>
      </c>
      <c r="P45" s="16">
        <f t="shared" si="15"/>
        <v>0.15060240963855423</v>
      </c>
      <c r="Q45" s="16">
        <f t="shared" si="16"/>
        <v>-0.2288329519450801</v>
      </c>
    </row>
    <row r="46" spans="1:17" ht="12.75">
      <c r="A46" s="21" t="s">
        <v>66</v>
      </c>
      <c r="B46" s="47">
        <v>13</v>
      </c>
      <c r="C46" s="47">
        <v>12</v>
      </c>
      <c r="D46" s="22">
        <f t="shared" si="17"/>
        <v>1</v>
      </c>
      <c r="E46" s="28"/>
      <c r="F46" s="16">
        <f t="shared" si="11"/>
        <v>0.26759983532317827</v>
      </c>
      <c r="G46" s="16">
        <f t="shared" si="12"/>
        <v>0.30120481927710846</v>
      </c>
      <c r="H46" s="16">
        <f t="shared" si="13"/>
        <v>0.11441647597254005</v>
      </c>
      <c r="I46" s="17"/>
      <c r="J46" s="13" t="s">
        <v>81</v>
      </c>
      <c r="K46" s="47">
        <v>3</v>
      </c>
      <c r="L46" s="47">
        <v>4</v>
      </c>
      <c r="M46" s="43">
        <f t="shared" si="9"/>
        <v>-1</v>
      </c>
      <c r="N46" s="28"/>
      <c r="O46" s="16">
        <f t="shared" si="14"/>
        <v>0.06175380815150268</v>
      </c>
      <c r="P46" s="16">
        <f t="shared" si="15"/>
        <v>0.10040160642570281</v>
      </c>
      <c r="Q46" s="16">
        <f t="shared" si="16"/>
        <v>-0.11441647597254005</v>
      </c>
    </row>
    <row r="47" spans="1:17" ht="12.75">
      <c r="A47" s="21" t="s">
        <v>68</v>
      </c>
      <c r="B47" s="47">
        <v>8</v>
      </c>
      <c r="C47" s="47">
        <v>3</v>
      </c>
      <c r="D47" s="22">
        <f t="shared" si="17"/>
        <v>5</v>
      </c>
      <c r="E47" s="28"/>
      <c r="F47" s="16">
        <f t="shared" si="11"/>
        <v>0.16467682173734047</v>
      </c>
      <c r="G47" s="16">
        <f t="shared" si="12"/>
        <v>0.07530120481927711</v>
      </c>
      <c r="H47" s="16">
        <f t="shared" si="13"/>
        <v>0.5720823798627003</v>
      </c>
      <c r="I47" s="17"/>
      <c r="J47" s="13" t="s">
        <v>82</v>
      </c>
      <c r="K47" s="47">
        <v>1</v>
      </c>
      <c r="L47" s="47">
        <v>3</v>
      </c>
      <c r="M47" s="43">
        <f t="shared" si="9"/>
        <v>-2</v>
      </c>
      <c r="N47" s="28"/>
      <c r="O47" s="16">
        <f t="shared" si="14"/>
        <v>0.02058460271716756</v>
      </c>
      <c r="P47" s="16">
        <f t="shared" si="15"/>
        <v>0.07530120481927711</v>
      </c>
      <c r="Q47" s="16">
        <f t="shared" si="16"/>
        <v>-0.2288329519450801</v>
      </c>
    </row>
    <row r="48" spans="1:17" ht="12.75">
      <c r="A48" s="21" t="s">
        <v>69</v>
      </c>
      <c r="B48" s="47">
        <v>4</v>
      </c>
      <c r="C48" s="47">
        <v>3</v>
      </c>
      <c r="D48" s="22">
        <f t="shared" si="17"/>
        <v>1</v>
      </c>
      <c r="E48" s="20"/>
      <c r="F48" s="16">
        <f t="shared" si="11"/>
        <v>0.08233841086867023</v>
      </c>
      <c r="G48" s="16">
        <f t="shared" si="12"/>
        <v>0.07530120481927711</v>
      </c>
      <c r="H48" s="16">
        <f t="shared" si="13"/>
        <v>0.11441647597254005</v>
      </c>
      <c r="I48" s="17"/>
      <c r="J48" s="13" t="s">
        <v>84</v>
      </c>
      <c r="K48" s="47">
        <v>47</v>
      </c>
      <c r="L48" s="47">
        <v>42</v>
      </c>
      <c r="M48" s="43">
        <f t="shared" si="9"/>
        <v>5</v>
      </c>
      <c r="N48" s="28"/>
      <c r="O48" s="16">
        <f t="shared" si="14"/>
        <v>0.9674763277068753</v>
      </c>
      <c r="P48" s="16">
        <f t="shared" si="15"/>
        <v>1.0542168674698795</v>
      </c>
      <c r="Q48" s="16">
        <f t="shared" si="16"/>
        <v>0.5720823798627003</v>
      </c>
    </row>
    <row r="49" spans="1:18" ht="12.75">
      <c r="A49" s="21" t="s">
        <v>157</v>
      </c>
      <c r="B49" s="47">
        <v>2</v>
      </c>
      <c r="C49" s="47">
        <v>0</v>
      </c>
      <c r="D49" s="22">
        <f t="shared" si="17"/>
        <v>2</v>
      </c>
      <c r="E49" s="28"/>
      <c r="F49" s="16">
        <f t="shared" si="11"/>
        <v>0.04116920543433512</v>
      </c>
      <c r="G49" s="16">
        <f t="shared" si="12"/>
        <v>0</v>
      </c>
      <c r="H49" s="16">
        <f t="shared" si="13"/>
        <v>0.2288329519450801</v>
      </c>
      <c r="I49" s="17"/>
      <c r="J49" s="13" t="s">
        <v>86</v>
      </c>
      <c r="K49" s="47">
        <v>4</v>
      </c>
      <c r="L49" s="47">
        <v>2</v>
      </c>
      <c r="M49" s="43">
        <f t="shared" si="9"/>
        <v>2</v>
      </c>
      <c r="N49" s="28"/>
      <c r="O49" s="16">
        <f t="shared" si="14"/>
        <v>0.08233841086867023</v>
      </c>
      <c r="P49" s="16">
        <f t="shared" si="15"/>
        <v>0.050200803212851405</v>
      </c>
      <c r="Q49" s="16">
        <f t="shared" si="16"/>
        <v>0.2288329519450801</v>
      </c>
      <c r="R49" s="46"/>
    </row>
    <row r="50" spans="1:18" ht="12.75">
      <c r="A50" s="36" t="s">
        <v>145</v>
      </c>
      <c r="B50" s="47">
        <v>0</v>
      </c>
      <c r="C50" s="47">
        <v>1</v>
      </c>
      <c r="D50" s="22">
        <f t="shared" si="17"/>
        <v>-1</v>
      </c>
      <c r="E50" s="28"/>
      <c r="F50" s="16">
        <f t="shared" si="11"/>
        <v>0</v>
      </c>
      <c r="G50" s="16">
        <f t="shared" si="12"/>
        <v>0.025100401606425703</v>
      </c>
      <c r="H50" s="16">
        <f t="shared" si="13"/>
        <v>-0.11441647597254005</v>
      </c>
      <c r="I50" s="17"/>
      <c r="J50" s="13" t="s">
        <v>88</v>
      </c>
      <c r="K50" s="47">
        <v>13</v>
      </c>
      <c r="L50" s="47">
        <v>11</v>
      </c>
      <c r="M50" s="43">
        <f t="shared" si="9"/>
        <v>2</v>
      </c>
      <c r="N50" s="28"/>
      <c r="O50" s="16">
        <f t="shared" si="14"/>
        <v>0.26759983532317827</v>
      </c>
      <c r="P50" s="16">
        <f t="shared" si="15"/>
        <v>0.2761044176706827</v>
      </c>
      <c r="Q50" s="16">
        <f t="shared" si="16"/>
        <v>0.2288329519450801</v>
      </c>
      <c r="R50" s="46"/>
    </row>
    <row r="51" spans="1:18" ht="12.75">
      <c r="A51" s="21" t="s">
        <v>72</v>
      </c>
      <c r="B51" s="47">
        <v>2</v>
      </c>
      <c r="C51" s="47">
        <v>5</v>
      </c>
      <c r="D51" s="22">
        <f t="shared" si="17"/>
        <v>-3</v>
      </c>
      <c r="E51" s="28"/>
      <c r="F51" s="16">
        <f t="shared" si="11"/>
        <v>0.04116920543433512</v>
      </c>
      <c r="G51" s="16">
        <f t="shared" si="12"/>
        <v>0.12550200803212852</v>
      </c>
      <c r="H51" s="16">
        <f t="shared" si="13"/>
        <v>-0.34324942791762014</v>
      </c>
      <c r="I51" s="17"/>
      <c r="J51" s="13" t="s">
        <v>90</v>
      </c>
      <c r="K51" s="47">
        <v>15</v>
      </c>
      <c r="L51" s="47">
        <v>13</v>
      </c>
      <c r="M51" s="43">
        <f t="shared" si="9"/>
        <v>2</v>
      </c>
      <c r="N51" s="28"/>
      <c r="O51" s="16">
        <f t="shared" si="14"/>
        <v>0.3087690407575134</v>
      </c>
      <c r="P51" s="16">
        <f t="shared" si="15"/>
        <v>0.32630522088353414</v>
      </c>
      <c r="Q51" s="16">
        <f t="shared" si="16"/>
        <v>0.2288329519450801</v>
      </c>
      <c r="R51" s="46"/>
    </row>
    <row r="52" spans="1:18" ht="12.75">
      <c r="A52" s="21" t="s">
        <v>74</v>
      </c>
      <c r="B52" s="47">
        <v>21</v>
      </c>
      <c r="C52" s="47">
        <v>19</v>
      </c>
      <c r="D52" s="22">
        <f t="shared" si="17"/>
        <v>2</v>
      </c>
      <c r="E52" s="23"/>
      <c r="F52" s="16">
        <f t="shared" si="11"/>
        <v>0.4322766570605187</v>
      </c>
      <c r="G52" s="16">
        <f t="shared" si="12"/>
        <v>0.47690763052208834</v>
      </c>
      <c r="H52" s="16">
        <f t="shared" si="13"/>
        <v>0.2288329519450801</v>
      </c>
      <c r="I52" s="17"/>
      <c r="J52" s="13" t="s">
        <v>92</v>
      </c>
      <c r="K52" s="47">
        <v>9</v>
      </c>
      <c r="L52" s="47">
        <v>3</v>
      </c>
      <c r="M52" s="43">
        <f t="shared" si="9"/>
        <v>6</v>
      </c>
      <c r="N52" s="28"/>
      <c r="O52" s="16">
        <f t="shared" si="14"/>
        <v>0.18526142445450802</v>
      </c>
      <c r="P52" s="16">
        <f t="shared" si="15"/>
        <v>0.07530120481927711</v>
      </c>
      <c r="Q52" s="16">
        <f t="shared" si="16"/>
        <v>0.6864988558352403</v>
      </c>
      <c r="R52" s="46"/>
    </row>
    <row r="53" spans="1:18" ht="12.75">
      <c r="A53" s="32" t="s">
        <v>76</v>
      </c>
      <c r="B53" s="67">
        <f>SUM(B54:B58)</f>
        <v>1719</v>
      </c>
      <c r="C53" s="67">
        <f>SUM(C54:C58)</f>
        <v>912</v>
      </c>
      <c r="D53" s="27">
        <f t="shared" si="17"/>
        <v>807</v>
      </c>
      <c r="E53" s="21"/>
      <c r="F53" s="12">
        <f t="shared" si="11"/>
        <v>35.38493207081103</v>
      </c>
      <c r="G53" s="12">
        <f t="shared" si="12"/>
        <v>22.89156626506024</v>
      </c>
      <c r="H53" s="12">
        <f t="shared" si="13"/>
        <v>92.33409610983982</v>
      </c>
      <c r="I53" s="17"/>
      <c r="J53" s="13" t="s">
        <v>93</v>
      </c>
      <c r="K53" s="47">
        <v>0</v>
      </c>
      <c r="L53" s="47">
        <v>10</v>
      </c>
      <c r="M53" s="43">
        <f t="shared" si="9"/>
        <v>-10</v>
      </c>
      <c r="N53" s="28"/>
      <c r="O53" s="16">
        <f t="shared" si="14"/>
        <v>0</v>
      </c>
      <c r="P53" s="16">
        <f t="shared" si="15"/>
        <v>0.25100401606425704</v>
      </c>
      <c r="Q53" s="16">
        <f t="shared" si="16"/>
        <v>-1.1441647597254005</v>
      </c>
      <c r="R53" s="46"/>
    </row>
    <row r="54" spans="1:18" ht="12.75">
      <c r="A54" s="21" t="s">
        <v>78</v>
      </c>
      <c r="B54" s="58">
        <v>126</v>
      </c>
      <c r="C54" s="58">
        <v>80</v>
      </c>
      <c r="D54" s="22">
        <f t="shared" si="17"/>
        <v>46</v>
      </c>
      <c r="E54" s="21"/>
      <c r="F54" s="16">
        <f t="shared" si="11"/>
        <v>2.5936599423631126</v>
      </c>
      <c r="G54" s="16">
        <f t="shared" si="12"/>
        <v>2.0080321285140563</v>
      </c>
      <c r="H54" s="16">
        <f t="shared" si="13"/>
        <v>5.2631578947368425</v>
      </c>
      <c r="I54" s="17"/>
      <c r="J54" s="13" t="s">
        <v>95</v>
      </c>
      <c r="K54" s="47">
        <v>6</v>
      </c>
      <c r="L54" s="47">
        <v>7</v>
      </c>
      <c r="M54" s="43">
        <f t="shared" si="9"/>
        <v>-1</v>
      </c>
      <c r="N54" s="28"/>
      <c r="O54" s="16">
        <f t="shared" si="14"/>
        <v>0.12350761630300536</v>
      </c>
      <c r="P54" s="16">
        <f t="shared" si="15"/>
        <v>0.1757028112449799</v>
      </c>
      <c r="Q54" s="16">
        <f t="shared" si="16"/>
        <v>-0.11441647597254005</v>
      </c>
      <c r="R54" s="46"/>
    </row>
    <row r="55" spans="1:18" ht="12.75">
      <c r="A55" s="21" t="s">
        <v>80</v>
      </c>
      <c r="B55" s="61">
        <v>1241</v>
      </c>
      <c r="C55" s="47">
        <v>674</v>
      </c>
      <c r="D55" s="22">
        <f t="shared" si="17"/>
        <v>567</v>
      </c>
      <c r="E55" s="21"/>
      <c r="F55" s="16">
        <f t="shared" si="11"/>
        <v>25.54549197200494</v>
      </c>
      <c r="G55" s="16">
        <f t="shared" si="12"/>
        <v>16.917670682730925</v>
      </c>
      <c r="H55" s="16">
        <f t="shared" si="13"/>
        <v>64.8741418764302</v>
      </c>
      <c r="I55" s="17"/>
      <c r="J55" s="13" t="s">
        <v>141</v>
      </c>
      <c r="K55" s="47">
        <v>1</v>
      </c>
      <c r="L55" s="47">
        <v>7</v>
      </c>
      <c r="M55" s="43">
        <f t="shared" si="9"/>
        <v>-6</v>
      </c>
      <c r="N55" s="28"/>
      <c r="O55" s="16">
        <f t="shared" si="14"/>
        <v>0.02058460271716756</v>
      </c>
      <c r="P55" s="16">
        <f t="shared" si="15"/>
        <v>0.1757028112449799</v>
      </c>
      <c r="Q55" s="16">
        <f t="shared" si="16"/>
        <v>-0.6864988558352403</v>
      </c>
      <c r="R55" s="46"/>
    </row>
    <row r="56" spans="1:18" ht="12.75">
      <c r="A56" s="21" t="s">
        <v>128</v>
      </c>
      <c r="B56" s="47">
        <v>211</v>
      </c>
      <c r="C56" s="47">
        <v>82</v>
      </c>
      <c r="D56" s="22">
        <f t="shared" si="17"/>
        <v>129</v>
      </c>
      <c r="E56" s="21"/>
      <c r="F56" s="16">
        <f t="shared" si="11"/>
        <v>4.343351173322355</v>
      </c>
      <c r="G56" s="16">
        <f t="shared" si="12"/>
        <v>2.0582329317269075</v>
      </c>
      <c r="H56" s="16">
        <f t="shared" si="13"/>
        <v>14.759725400457667</v>
      </c>
      <c r="I56" s="17"/>
      <c r="J56" s="13" t="s">
        <v>98</v>
      </c>
      <c r="K56" s="47">
        <v>14</v>
      </c>
      <c r="L56" s="47">
        <v>9</v>
      </c>
      <c r="M56" s="43">
        <f t="shared" si="9"/>
        <v>5</v>
      </c>
      <c r="N56" s="28"/>
      <c r="O56" s="16">
        <f t="shared" si="14"/>
        <v>0.2881844380403458</v>
      </c>
      <c r="P56" s="16">
        <f t="shared" si="15"/>
        <v>0.22590361445783133</v>
      </c>
      <c r="Q56" s="16">
        <f t="shared" si="16"/>
        <v>0.5720823798627003</v>
      </c>
      <c r="R56" s="46"/>
    </row>
    <row r="57" spans="1:18" ht="12.75">
      <c r="A57" s="21" t="s">
        <v>83</v>
      </c>
      <c r="B57" s="47">
        <v>36</v>
      </c>
      <c r="C57" s="47">
        <v>27</v>
      </c>
      <c r="D57" s="22">
        <f t="shared" si="17"/>
        <v>9</v>
      </c>
      <c r="E57" s="21"/>
      <c r="F57" s="16">
        <f t="shared" si="11"/>
        <v>0.7410456978180321</v>
      </c>
      <c r="G57" s="16">
        <f t="shared" si="12"/>
        <v>0.677710843373494</v>
      </c>
      <c r="H57" s="16">
        <f t="shared" si="13"/>
        <v>1.0297482837528604</v>
      </c>
      <c r="I57" s="17"/>
      <c r="J57" s="13" t="s">
        <v>100</v>
      </c>
      <c r="K57" s="47">
        <v>1</v>
      </c>
      <c r="L57" s="47">
        <v>10</v>
      </c>
      <c r="M57" s="43">
        <f t="shared" si="9"/>
        <v>-9</v>
      </c>
      <c r="N57" s="28"/>
      <c r="O57" s="16">
        <f t="shared" si="14"/>
        <v>0.02058460271716756</v>
      </c>
      <c r="P57" s="16">
        <f t="shared" si="15"/>
        <v>0.25100401606425704</v>
      </c>
      <c r="Q57" s="16">
        <f t="shared" si="16"/>
        <v>-1.0297482837528604</v>
      </c>
      <c r="R57" s="46"/>
    </row>
    <row r="58" spans="1:18" ht="12.75">
      <c r="A58" s="21" t="s">
        <v>85</v>
      </c>
      <c r="B58" s="47">
        <v>105</v>
      </c>
      <c r="C58" s="47">
        <v>49</v>
      </c>
      <c r="D58" s="22">
        <f t="shared" si="17"/>
        <v>56</v>
      </c>
      <c r="E58" s="21"/>
      <c r="F58" s="16">
        <f t="shared" si="11"/>
        <v>2.161383285302594</v>
      </c>
      <c r="G58" s="16">
        <f t="shared" si="12"/>
        <v>1.2299196787148594</v>
      </c>
      <c r="H58" s="16">
        <f t="shared" si="13"/>
        <v>6.407322654462242</v>
      </c>
      <c r="I58" s="17"/>
      <c r="J58" s="13" t="s">
        <v>102</v>
      </c>
      <c r="K58" s="47">
        <v>2</v>
      </c>
      <c r="L58" s="47">
        <v>2</v>
      </c>
      <c r="M58" s="43">
        <f t="shared" si="9"/>
        <v>0</v>
      </c>
      <c r="N58" s="28"/>
      <c r="O58" s="16">
        <f t="shared" si="14"/>
        <v>0.04116920543433512</v>
      </c>
      <c r="P58" s="16">
        <f t="shared" si="15"/>
        <v>0.050200803212851405</v>
      </c>
      <c r="Q58" s="16">
        <f t="shared" si="16"/>
        <v>0</v>
      </c>
      <c r="R58" s="46"/>
    </row>
    <row r="59" spans="1:18" ht="12.75">
      <c r="A59" s="19" t="s">
        <v>87</v>
      </c>
      <c r="B59" s="67">
        <f>SUM(B60:B64)</f>
        <v>40</v>
      </c>
      <c r="C59" s="67">
        <f>SUM(C60:C64)</f>
        <v>54</v>
      </c>
      <c r="D59" s="27">
        <f t="shared" si="17"/>
        <v>-14</v>
      </c>
      <c r="E59" s="32"/>
      <c r="F59" s="12">
        <f t="shared" si="11"/>
        <v>0.8233841086867023</v>
      </c>
      <c r="G59" s="12">
        <f t="shared" si="12"/>
        <v>1.355421686746988</v>
      </c>
      <c r="H59" s="12">
        <f t="shared" si="13"/>
        <v>-1.6018306636155606</v>
      </c>
      <c r="I59" s="17"/>
      <c r="J59" s="13" t="s">
        <v>104</v>
      </c>
      <c r="K59" s="47">
        <v>0</v>
      </c>
      <c r="L59" s="47">
        <v>1</v>
      </c>
      <c r="M59" s="43">
        <f t="shared" si="9"/>
        <v>-1</v>
      </c>
      <c r="N59" s="28"/>
      <c r="O59" s="16">
        <f t="shared" si="14"/>
        <v>0</v>
      </c>
      <c r="P59" s="16">
        <f t="shared" si="15"/>
        <v>0.025100401606425703</v>
      </c>
      <c r="Q59" s="16">
        <f t="shared" si="16"/>
        <v>-0.11441647597254005</v>
      </c>
      <c r="R59" s="46"/>
    </row>
    <row r="60" spans="1:18" ht="12.75">
      <c r="A60" s="13" t="s">
        <v>89</v>
      </c>
      <c r="B60" s="59">
        <v>4</v>
      </c>
      <c r="C60" s="59">
        <v>2</v>
      </c>
      <c r="D60" s="22">
        <f t="shared" si="17"/>
        <v>2</v>
      </c>
      <c r="E60" s="21"/>
      <c r="F60" s="16">
        <f t="shared" si="11"/>
        <v>0.08233841086867023</v>
      </c>
      <c r="G60" s="16">
        <f t="shared" si="12"/>
        <v>0.050200803212851405</v>
      </c>
      <c r="H60" s="16">
        <f t="shared" si="13"/>
        <v>0.2288329519450801</v>
      </c>
      <c r="I60" s="17"/>
      <c r="J60" s="13" t="s">
        <v>105</v>
      </c>
      <c r="K60" s="47">
        <v>12</v>
      </c>
      <c r="L60" s="47">
        <v>10</v>
      </c>
      <c r="M60" s="43">
        <f t="shared" si="9"/>
        <v>2</v>
      </c>
      <c r="N60" s="28"/>
      <c r="O60" s="16">
        <f t="shared" si="14"/>
        <v>0.24701523260601072</v>
      </c>
      <c r="P60" s="16">
        <f t="shared" si="15"/>
        <v>0.25100401606425704</v>
      </c>
      <c r="Q60" s="16">
        <f t="shared" si="16"/>
        <v>0.2288329519450801</v>
      </c>
      <c r="R60" s="46"/>
    </row>
    <row r="61" spans="1:18" ht="12.75">
      <c r="A61" s="13" t="s">
        <v>91</v>
      </c>
      <c r="B61" s="47">
        <v>7</v>
      </c>
      <c r="C61" s="47">
        <v>7</v>
      </c>
      <c r="D61" s="22">
        <f t="shared" si="17"/>
        <v>0</v>
      </c>
      <c r="E61" s="21"/>
      <c r="F61" s="16">
        <f t="shared" si="11"/>
        <v>0.1440922190201729</v>
      </c>
      <c r="G61" s="16">
        <f t="shared" si="12"/>
        <v>0.1757028112449799</v>
      </c>
      <c r="H61" s="16">
        <f t="shared" si="13"/>
        <v>0</v>
      </c>
      <c r="I61" s="17"/>
      <c r="J61" s="13" t="s">
        <v>108</v>
      </c>
      <c r="K61" s="47">
        <v>6</v>
      </c>
      <c r="L61" s="47">
        <v>3</v>
      </c>
      <c r="M61" s="43">
        <f t="shared" si="9"/>
        <v>3</v>
      </c>
      <c r="N61" s="28"/>
      <c r="O61" s="16">
        <f t="shared" si="14"/>
        <v>0.12350761630300536</v>
      </c>
      <c r="P61" s="16">
        <f t="shared" si="15"/>
        <v>0.07530120481927711</v>
      </c>
      <c r="Q61" s="16">
        <f t="shared" si="16"/>
        <v>0.34324942791762014</v>
      </c>
      <c r="R61" s="46"/>
    </row>
    <row r="62" spans="1:18" ht="12.75">
      <c r="A62" s="13" t="s">
        <v>94</v>
      </c>
      <c r="B62" s="47">
        <v>4</v>
      </c>
      <c r="C62" s="47">
        <v>4</v>
      </c>
      <c r="D62" s="22">
        <f t="shared" si="17"/>
        <v>0</v>
      </c>
      <c r="E62" s="32"/>
      <c r="F62" s="16">
        <f t="shared" si="11"/>
        <v>0.08233841086867023</v>
      </c>
      <c r="G62" s="16">
        <f t="shared" si="12"/>
        <v>0.10040160642570281</v>
      </c>
      <c r="H62" s="16">
        <f t="shared" si="13"/>
        <v>0</v>
      </c>
      <c r="I62" s="17"/>
      <c r="J62" s="13" t="s">
        <v>110</v>
      </c>
      <c r="K62" s="47">
        <v>1</v>
      </c>
      <c r="L62" s="47">
        <v>7</v>
      </c>
      <c r="M62" s="43">
        <f t="shared" si="9"/>
        <v>-6</v>
      </c>
      <c r="N62" s="28"/>
      <c r="O62" s="16">
        <f t="shared" si="14"/>
        <v>0.02058460271716756</v>
      </c>
      <c r="P62" s="16">
        <f t="shared" si="15"/>
        <v>0.1757028112449799</v>
      </c>
      <c r="Q62" s="16">
        <f t="shared" si="16"/>
        <v>-0.6864988558352403</v>
      </c>
      <c r="R62" s="46"/>
    </row>
    <row r="63" spans="1:18" ht="12.75">
      <c r="A63" s="13" t="s">
        <v>96</v>
      </c>
      <c r="B63" s="47">
        <v>15</v>
      </c>
      <c r="C63" s="47">
        <v>15</v>
      </c>
      <c r="D63" s="22">
        <f t="shared" si="17"/>
        <v>0</v>
      </c>
      <c r="E63" s="21"/>
      <c r="F63" s="16">
        <f t="shared" si="11"/>
        <v>0.3087690407575134</v>
      </c>
      <c r="G63" s="16">
        <f t="shared" si="12"/>
        <v>0.37650602409638556</v>
      </c>
      <c r="H63" s="16">
        <f t="shared" si="13"/>
        <v>0</v>
      </c>
      <c r="I63" s="17"/>
      <c r="J63" s="13" t="s">
        <v>154</v>
      </c>
      <c r="K63" s="57">
        <v>1</v>
      </c>
      <c r="L63" s="57">
        <v>1</v>
      </c>
      <c r="M63" s="43">
        <f t="shared" si="9"/>
        <v>0</v>
      </c>
      <c r="O63" s="16">
        <f t="shared" si="14"/>
        <v>0.02058460271716756</v>
      </c>
      <c r="P63" s="16">
        <f t="shared" si="15"/>
        <v>0.025100401606425703</v>
      </c>
      <c r="Q63" s="16">
        <f t="shared" si="16"/>
        <v>0</v>
      </c>
      <c r="R63" s="46"/>
    </row>
    <row r="64" spans="1:18" ht="12.75">
      <c r="A64" s="13" t="s">
        <v>97</v>
      </c>
      <c r="B64" s="47">
        <v>10</v>
      </c>
      <c r="C64" s="47">
        <v>26</v>
      </c>
      <c r="D64" s="22">
        <f t="shared" si="17"/>
        <v>-16</v>
      </c>
      <c r="E64" s="21"/>
      <c r="F64" s="16">
        <f t="shared" si="11"/>
        <v>0.20584602717167558</v>
      </c>
      <c r="G64" s="16">
        <f t="shared" si="12"/>
        <v>0.6526104417670683</v>
      </c>
      <c r="H64" s="16">
        <f t="shared" si="13"/>
        <v>-1.8306636155606408</v>
      </c>
      <c r="I64" s="17"/>
      <c r="J64" s="13" t="s">
        <v>113</v>
      </c>
      <c r="K64" s="47">
        <v>3</v>
      </c>
      <c r="L64" s="47">
        <v>4</v>
      </c>
      <c r="M64" s="43">
        <f t="shared" si="9"/>
        <v>-1</v>
      </c>
      <c r="N64" s="28"/>
      <c r="O64" s="16">
        <f t="shared" si="14"/>
        <v>0.06175380815150268</v>
      </c>
      <c r="P64" s="16">
        <f t="shared" si="15"/>
        <v>0.10040160642570281</v>
      </c>
      <c r="Q64" s="16">
        <f t="shared" si="16"/>
        <v>-0.11441647597254005</v>
      </c>
      <c r="R64" s="46"/>
    </row>
    <row r="65" spans="1:18" ht="12.75">
      <c r="A65" s="34" t="s">
        <v>99</v>
      </c>
      <c r="B65" s="67">
        <f>SUM(B66:B93)</f>
        <v>150</v>
      </c>
      <c r="C65" s="67">
        <f>SUM(C66:C93)</f>
        <v>142</v>
      </c>
      <c r="D65" s="27">
        <f t="shared" si="17"/>
        <v>8</v>
      </c>
      <c r="E65" s="21"/>
      <c r="F65" s="12">
        <f t="shared" si="11"/>
        <v>3.087690407575134</v>
      </c>
      <c r="G65" s="12">
        <f t="shared" si="12"/>
        <v>3.5642570281124497</v>
      </c>
      <c r="H65" s="12">
        <f t="shared" si="13"/>
        <v>0.9153318077803204</v>
      </c>
      <c r="I65" s="17"/>
      <c r="R65" s="46"/>
    </row>
    <row r="66" spans="1:18" ht="12.75">
      <c r="A66" s="14" t="s">
        <v>101</v>
      </c>
      <c r="B66" s="60">
        <v>5</v>
      </c>
      <c r="C66" s="60">
        <v>0</v>
      </c>
      <c r="D66" s="22">
        <f t="shared" si="17"/>
        <v>5</v>
      </c>
      <c r="E66" s="21"/>
      <c r="F66" s="16">
        <f aca="true" t="shared" si="18" ref="F66:F93">B66*100/$K$96</f>
        <v>0.10292301358583779</v>
      </c>
      <c r="G66" s="16">
        <f aca="true" t="shared" si="19" ref="G66:G93">C66*100/$L$96</f>
        <v>0</v>
      </c>
      <c r="H66" s="16">
        <f aca="true" t="shared" si="20" ref="H66:H93">D66*100/$M$96</f>
        <v>0.5720823798627003</v>
      </c>
      <c r="I66" s="17"/>
      <c r="R66" s="46"/>
    </row>
    <row r="67" spans="1:18" ht="12.75">
      <c r="A67" s="14" t="s">
        <v>103</v>
      </c>
      <c r="B67" s="47">
        <v>5</v>
      </c>
      <c r="C67" s="47">
        <v>2</v>
      </c>
      <c r="D67" s="22">
        <f aca="true" t="shared" si="21" ref="D67:D93">B67-C67</f>
        <v>3</v>
      </c>
      <c r="E67" s="21"/>
      <c r="F67" s="16">
        <f t="shared" si="18"/>
        <v>0.10292301358583779</v>
      </c>
      <c r="G67" s="16">
        <f t="shared" si="19"/>
        <v>0.050200803212851405</v>
      </c>
      <c r="H67" s="16">
        <f t="shared" si="20"/>
        <v>0.34324942791762014</v>
      </c>
      <c r="I67" s="17"/>
      <c r="R67" s="46"/>
    </row>
    <row r="68" spans="1:18" ht="12.75">
      <c r="A68" s="14" t="s">
        <v>106</v>
      </c>
      <c r="B68" s="47">
        <v>3</v>
      </c>
      <c r="C68" s="47">
        <v>5</v>
      </c>
      <c r="D68" s="22">
        <f t="shared" si="21"/>
        <v>-2</v>
      </c>
      <c r="E68" s="28"/>
      <c r="F68" s="16">
        <f t="shared" si="18"/>
        <v>0.06175380815150268</v>
      </c>
      <c r="G68" s="16">
        <f t="shared" si="19"/>
        <v>0.12550200803212852</v>
      </c>
      <c r="H68" s="16">
        <f t="shared" si="20"/>
        <v>-0.2288329519450801</v>
      </c>
      <c r="I68" s="17"/>
      <c r="R68" s="46"/>
    </row>
    <row r="69" spans="1:18" ht="12.75">
      <c r="A69" s="45" t="s">
        <v>133</v>
      </c>
      <c r="B69" s="47">
        <v>1</v>
      </c>
      <c r="C69" s="47">
        <v>1</v>
      </c>
      <c r="D69" s="22">
        <f t="shared" si="21"/>
        <v>0</v>
      </c>
      <c r="E69" s="28"/>
      <c r="F69" s="16">
        <f t="shared" si="18"/>
        <v>0.02058460271716756</v>
      </c>
      <c r="G69" s="16">
        <f t="shared" si="19"/>
        <v>0.025100401606425703</v>
      </c>
      <c r="H69" s="16">
        <f t="shared" si="20"/>
        <v>0</v>
      </c>
      <c r="I69" s="17"/>
      <c r="R69" s="46"/>
    </row>
    <row r="70" spans="1:18" ht="12.75">
      <c r="A70" s="14" t="s">
        <v>107</v>
      </c>
      <c r="B70" s="47">
        <v>3</v>
      </c>
      <c r="C70" s="47">
        <v>1</v>
      </c>
      <c r="D70" s="22">
        <f t="shared" si="21"/>
        <v>2</v>
      </c>
      <c r="E70" s="28"/>
      <c r="F70" s="16">
        <f t="shared" si="18"/>
        <v>0.06175380815150268</v>
      </c>
      <c r="G70" s="16">
        <f t="shared" si="19"/>
        <v>0.025100401606425703</v>
      </c>
      <c r="H70" s="16">
        <f t="shared" si="20"/>
        <v>0.2288329519450801</v>
      </c>
      <c r="I70" s="17"/>
      <c r="R70" s="46"/>
    </row>
    <row r="71" spans="1:18" ht="12.75">
      <c r="A71" s="14" t="s">
        <v>109</v>
      </c>
      <c r="B71" s="47">
        <v>10</v>
      </c>
      <c r="C71" s="47">
        <v>10</v>
      </c>
      <c r="D71" s="22">
        <f t="shared" si="21"/>
        <v>0</v>
      </c>
      <c r="E71" s="20"/>
      <c r="F71" s="16">
        <f t="shared" si="18"/>
        <v>0.20584602717167558</v>
      </c>
      <c r="G71" s="16">
        <f t="shared" si="19"/>
        <v>0.25100401606425704</v>
      </c>
      <c r="H71" s="16">
        <f t="shared" si="20"/>
        <v>0</v>
      </c>
      <c r="I71" s="17"/>
      <c r="R71" s="46"/>
    </row>
    <row r="72" spans="1:18" ht="12.75">
      <c r="A72" s="14" t="s">
        <v>111</v>
      </c>
      <c r="B72" s="47">
        <v>5</v>
      </c>
      <c r="C72" s="47">
        <v>8</v>
      </c>
      <c r="D72" s="22">
        <f t="shared" si="21"/>
        <v>-3</v>
      </c>
      <c r="E72" s="28"/>
      <c r="F72" s="16">
        <f t="shared" si="18"/>
        <v>0.10292301358583779</v>
      </c>
      <c r="G72" s="16">
        <f t="shared" si="19"/>
        <v>0.20080321285140562</v>
      </c>
      <c r="H72" s="16">
        <f t="shared" si="20"/>
        <v>-0.34324942791762014</v>
      </c>
      <c r="I72" s="17"/>
      <c r="R72" s="46"/>
    </row>
    <row r="73" spans="1:18" ht="12.75">
      <c r="A73" s="14" t="s">
        <v>112</v>
      </c>
      <c r="B73" s="47">
        <v>0</v>
      </c>
      <c r="C73" s="47">
        <v>2</v>
      </c>
      <c r="D73" s="22">
        <f t="shared" si="21"/>
        <v>-2</v>
      </c>
      <c r="E73" s="15"/>
      <c r="F73" s="16">
        <f t="shared" si="18"/>
        <v>0</v>
      </c>
      <c r="G73" s="16">
        <f t="shared" si="19"/>
        <v>0.050200803212851405</v>
      </c>
      <c r="H73" s="16">
        <f t="shared" si="20"/>
        <v>-0.2288329519450801</v>
      </c>
      <c r="I73" s="17"/>
      <c r="R73" s="46"/>
    </row>
    <row r="74" spans="1:18" ht="12.75">
      <c r="A74" s="14" t="s">
        <v>114</v>
      </c>
      <c r="B74" s="47">
        <v>3</v>
      </c>
      <c r="C74" s="47">
        <v>14</v>
      </c>
      <c r="D74" s="22">
        <f t="shared" si="21"/>
        <v>-11</v>
      </c>
      <c r="E74" s="13"/>
      <c r="F74" s="16">
        <f t="shared" si="18"/>
        <v>0.06175380815150268</v>
      </c>
      <c r="G74" s="16">
        <f t="shared" si="19"/>
        <v>0.3514056224899598</v>
      </c>
      <c r="H74" s="16">
        <f t="shared" si="20"/>
        <v>-1.2585812356979404</v>
      </c>
      <c r="I74" s="33"/>
      <c r="R74" s="46"/>
    </row>
    <row r="75" spans="1:18" ht="12.75">
      <c r="A75" s="14" t="s">
        <v>115</v>
      </c>
      <c r="B75" s="47">
        <v>11</v>
      </c>
      <c r="C75" s="47">
        <v>9</v>
      </c>
      <c r="D75" s="22">
        <f t="shared" si="21"/>
        <v>2</v>
      </c>
      <c r="E75" s="13"/>
      <c r="F75" s="16">
        <f t="shared" si="18"/>
        <v>0.22643062988884313</v>
      </c>
      <c r="G75" s="16">
        <f t="shared" si="19"/>
        <v>0.22590361445783133</v>
      </c>
      <c r="H75" s="16">
        <f t="shared" si="20"/>
        <v>0.2288329519450801</v>
      </c>
      <c r="I75" s="17"/>
      <c r="R75" s="46"/>
    </row>
    <row r="76" spans="1:18" ht="12.75">
      <c r="A76" s="14" t="s">
        <v>116</v>
      </c>
      <c r="B76" s="47">
        <v>47</v>
      </c>
      <c r="C76" s="47">
        <v>34</v>
      </c>
      <c r="D76" s="22">
        <f t="shared" si="21"/>
        <v>13</v>
      </c>
      <c r="F76" s="16">
        <f t="shared" si="18"/>
        <v>0.9674763277068753</v>
      </c>
      <c r="G76" s="16">
        <f t="shared" si="19"/>
        <v>0.8534136546184738</v>
      </c>
      <c r="H76" s="16">
        <f t="shared" si="20"/>
        <v>1.4874141876430207</v>
      </c>
      <c r="I76" s="17"/>
      <c r="R76" s="46"/>
    </row>
    <row r="77" spans="1:18" ht="12.75">
      <c r="A77" s="14" t="s">
        <v>117</v>
      </c>
      <c r="B77" s="47">
        <v>9</v>
      </c>
      <c r="C77" s="47">
        <v>7</v>
      </c>
      <c r="D77" s="22">
        <f t="shared" si="21"/>
        <v>2</v>
      </c>
      <c r="E77" s="13"/>
      <c r="F77" s="16">
        <f t="shared" si="18"/>
        <v>0.18526142445450802</v>
      </c>
      <c r="G77" s="16">
        <f t="shared" si="19"/>
        <v>0.1757028112449799</v>
      </c>
      <c r="H77" s="16">
        <f t="shared" si="20"/>
        <v>0.2288329519450801</v>
      </c>
      <c r="I77" s="17"/>
      <c r="R77" s="46"/>
    </row>
    <row r="78" spans="1:18" ht="12.75">
      <c r="A78" s="45" t="s">
        <v>152</v>
      </c>
      <c r="B78" s="57">
        <v>0</v>
      </c>
      <c r="C78" s="57">
        <v>1</v>
      </c>
      <c r="D78" s="22">
        <f t="shared" si="21"/>
        <v>-1</v>
      </c>
      <c r="E78" s="13"/>
      <c r="F78" s="16">
        <f t="shared" si="18"/>
        <v>0</v>
      </c>
      <c r="G78" s="16">
        <f t="shared" si="19"/>
        <v>0.025100401606425703</v>
      </c>
      <c r="H78" s="16">
        <f t="shared" si="20"/>
        <v>-0.11441647597254005</v>
      </c>
      <c r="I78" s="17"/>
      <c r="R78" s="46"/>
    </row>
    <row r="79" spans="1:18" ht="12.75">
      <c r="A79" s="14" t="s">
        <v>118</v>
      </c>
      <c r="B79" s="47">
        <v>10</v>
      </c>
      <c r="C79" s="47">
        <v>10</v>
      </c>
      <c r="D79" s="22">
        <f t="shared" si="21"/>
        <v>0</v>
      </c>
      <c r="E79" s="13"/>
      <c r="F79" s="16">
        <f t="shared" si="18"/>
        <v>0.20584602717167558</v>
      </c>
      <c r="G79" s="16">
        <f t="shared" si="19"/>
        <v>0.25100401606425704</v>
      </c>
      <c r="H79" s="16">
        <f t="shared" si="20"/>
        <v>0</v>
      </c>
      <c r="I79" s="17"/>
      <c r="R79" s="46"/>
    </row>
    <row r="80" spans="1:18" ht="12.75">
      <c r="A80" s="42" t="s">
        <v>119</v>
      </c>
      <c r="B80" s="47">
        <v>2</v>
      </c>
      <c r="C80" s="47">
        <v>2</v>
      </c>
      <c r="D80" s="22">
        <f t="shared" si="21"/>
        <v>0</v>
      </c>
      <c r="E80" s="13"/>
      <c r="F80" s="16">
        <f t="shared" si="18"/>
        <v>0.04116920543433512</v>
      </c>
      <c r="G80" s="16">
        <f t="shared" si="19"/>
        <v>0.050200803212851405</v>
      </c>
      <c r="H80" s="16">
        <f t="shared" si="20"/>
        <v>0</v>
      </c>
      <c r="I80" s="17"/>
      <c r="R80" s="46"/>
    </row>
    <row r="81" spans="1:18" ht="12.75">
      <c r="A81" s="40" t="s">
        <v>120</v>
      </c>
      <c r="B81" s="47">
        <v>11</v>
      </c>
      <c r="C81" s="47">
        <v>5</v>
      </c>
      <c r="D81" s="22">
        <f t="shared" si="21"/>
        <v>6</v>
      </c>
      <c r="E81" s="21"/>
      <c r="F81" s="16">
        <f t="shared" si="18"/>
        <v>0.22643062988884313</v>
      </c>
      <c r="G81" s="16">
        <f t="shared" si="19"/>
        <v>0.12550200803212852</v>
      </c>
      <c r="H81" s="16">
        <f t="shared" si="20"/>
        <v>0.6864988558352403</v>
      </c>
      <c r="I81" s="17"/>
      <c r="K81" s="47"/>
      <c r="L81" s="47"/>
      <c r="M81" s="43"/>
      <c r="N81" s="28"/>
      <c r="O81" s="16"/>
      <c r="P81" s="16"/>
      <c r="Q81" s="16"/>
      <c r="R81" s="46"/>
    </row>
    <row r="82" spans="1:18" ht="12.75">
      <c r="A82" s="40" t="s">
        <v>153</v>
      </c>
      <c r="B82" s="62">
        <v>5</v>
      </c>
      <c r="C82" s="57">
        <v>0</v>
      </c>
      <c r="D82" s="22">
        <f t="shared" si="21"/>
        <v>5</v>
      </c>
      <c r="E82" s="21"/>
      <c r="F82" s="16">
        <f t="shared" si="18"/>
        <v>0.10292301358583779</v>
      </c>
      <c r="G82" s="16">
        <f t="shared" si="19"/>
        <v>0</v>
      </c>
      <c r="H82" s="16">
        <f t="shared" si="20"/>
        <v>0.5720823798627003</v>
      </c>
      <c r="I82" s="17"/>
      <c r="K82" s="47"/>
      <c r="L82" s="47"/>
      <c r="M82" s="43"/>
      <c r="N82" s="28"/>
      <c r="O82" s="16"/>
      <c r="P82" s="16"/>
      <c r="Q82" s="16"/>
      <c r="R82" s="46"/>
    </row>
    <row r="83" spans="1:18" ht="12.75">
      <c r="A83" s="48" t="s">
        <v>121</v>
      </c>
      <c r="B83" s="47">
        <v>2</v>
      </c>
      <c r="C83" s="47">
        <v>4</v>
      </c>
      <c r="D83" s="22">
        <f t="shared" si="21"/>
        <v>-2</v>
      </c>
      <c r="E83" s="21"/>
      <c r="F83" s="16">
        <f t="shared" si="18"/>
        <v>0.04116920543433512</v>
      </c>
      <c r="G83" s="16">
        <f t="shared" si="19"/>
        <v>0.10040160642570281</v>
      </c>
      <c r="H83" s="16">
        <f t="shared" si="20"/>
        <v>-0.2288329519450801</v>
      </c>
      <c r="I83" s="17"/>
      <c r="K83" s="47"/>
      <c r="L83" s="47"/>
      <c r="M83" s="43"/>
      <c r="N83" s="28"/>
      <c r="O83" s="16"/>
      <c r="P83" s="16"/>
      <c r="Q83" s="16"/>
      <c r="R83" s="46"/>
    </row>
    <row r="84" spans="1:18" ht="12.75">
      <c r="A84" s="40" t="s">
        <v>122</v>
      </c>
      <c r="B84" s="47">
        <v>0</v>
      </c>
      <c r="C84" s="47">
        <v>2</v>
      </c>
      <c r="D84" s="22">
        <f t="shared" si="21"/>
        <v>-2</v>
      </c>
      <c r="E84" s="21"/>
      <c r="F84" s="16">
        <f t="shared" si="18"/>
        <v>0</v>
      </c>
      <c r="G84" s="16">
        <f t="shared" si="19"/>
        <v>0.050200803212851405</v>
      </c>
      <c r="H84" s="16">
        <f t="shared" si="20"/>
        <v>-0.2288329519450801</v>
      </c>
      <c r="I84" s="17"/>
      <c r="K84" s="47"/>
      <c r="L84" s="47"/>
      <c r="M84" s="43"/>
      <c r="N84" s="28"/>
      <c r="O84" s="16"/>
      <c r="P84" s="16"/>
      <c r="Q84" s="16"/>
      <c r="R84" s="46"/>
    </row>
    <row r="85" spans="1:18" ht="12.75">
      <c r="A85" s="40" t="s">
        <v>162</v>
      </c>
      <c r="B85" s="47">
        <v>0</v>
      </c>
      <c r="C85" s="47">
        <v>1</v>
      </c>
      <c r="D85" s="22">
        <f t="shared" si="21"/>
        <v>-1</v>
      </c>
      <c r="E85" s="21"/>
      <c r="F85" s="16">
        <f t="shared" si="18"/>
        <v>0</v>
      </c>
      <c r="G85" s="16">
        <f t="shared" si="19"/>
        <v>0.025100401606425703</v>
      </c>
      <c r="H85" s="16">
        <f t="shared" si="20"/>
        <v>-0.11441647597254005</v>
      </c>
      <c r="I85" s="17"/>
      <c r="K85" s="47"/>
      <c r="L85" s="47"/>
      <c r="M85" s="43"/>
      <c r="N85" s="28"/>
      <c r="O85" s="16"/>
      <c r="P85" s="16"/>
      <c r="Q85" s="16"/>
      <c r="R85" s="46"/>
    </row>
    <row r="86" spans="1:18" ht="12.75">
      <c r="A86" s="40" t="s">
        <v>10</v>
      </c>
      <c r="B86" s="47">
        <v>0</v>
      </c>
      <c r="C86" s="47">
        <v>8</v>
      </c>
      <c r="D86" s="22">
        <f t="shared" si="21"/>
        <v>-8</v>
      </c>
      <c r="F86" s="16">
        <f t="shared" si="18"/>
        <v>0</v>
      </c>
      <c r="G86" s="16">
        <f t="shared" si="19"/>
        <v>0.20080321285140562</v>
      </c>
      <c r="H86" s="16">
        <f t="shared" si="20"/>
        <v>-0.9153318077803204</v>
      </c>
      <c r="I86" s="17"/>
      <c r="K86" s="47"/>
      <c r="L86" s="47"/>
      <c r="M86" s="43"/>
      <c r="O86" s="16"/>
      <c r="P86" s="16"/>
      <c r="Q86" s="16"/>
      <c r="R86" s="46"/>
    </row>
    <row r="87" spans="1:18" ht="12.75">
      <c r="A87" s="42" t="s">
        <v>12</v>
      </c>
      <c r="B87" s="49">
        <v>1</v>
      </c>
      <c r="C87" s="49">
        <v>0</v>
      </c>
      <c r="D87" s="22">
        <f t="shared" si="21"/>
        <v>1</v>
      </c>
      <c r="E87" s="29"/>
      <c r="F87" s="16">
        <f t="shared" si="18"/>
        <v>0.02058460271716756</v>
      </c>
      <c r="G87" s="16">
        <f t="shared" si="19"/>
        <v>0</v>
      </c>
      <c r="H87" s="16">
        <f t="shared" si="20"/>
        <v>0.11441647597254005</v>
      </c>
      <c r="I87" s="17"/>
      <c r="J87" s="9" t="s">
        <v>9</v>
      </c>
      <c r="K87" s="50">
        <f>B6</f>
        <v>29</v>
      </c>
      <c r="L87" s="50">
        <f>C6</f>
        <v>52</v>
      </c>
      <c r="M87" s="43">
        <f>K87-L87</f>
        <v>-23</v>
      </c>
      <c r="N87" s="28"/>
      <c r="O87" s="16">
        <f>K87*100/$K$96</f>
        <v>0.5969534787978592</v>
      </c>
      <c r="P87" s="16">
        <f>L87*100/$L$96</f>
        <v>1.3052208835341366</v>
      </c>
      <c r="Q87" s="16">
        <f aca="true" t="shared" si="22" ref="Q87:Q92">M87*100/$M$96</f>
        <v>-2.6315789473684212</v>
      </c>
      <c r="R87" s="46"/>
    </row>
    <row r="88" spans="1:18" ht="12.75">
      <c r="A88" s="40" t="s">
        <v>134</v>
      </c>
      <c r="B88" s="49">
        <v>0</v>
      </c>
      <c r="C88" s="49">
        <v>1</v>
      </c>
      <c r="D88" s="22">
        <f t="shared" si="21"/>
        <v>-1</v>
      </c>
      <c r="E88" s="13"/>
      <c r="F88" s="16">
        <f t="shared" si="18"/>
        <v>0</v>
      </c>
      <c r="G88" s="16">
        <f t="shared" si="19"/>
        <v>0.025100401606425703</v>
      </c>
      <c r="H88" s="16">
        <f t="shared" si="20"/>
        <v>-0.11441647597254005</v>
      </c>
      <c r="I88" s="17"/>
      <c r="J88" s="38" t="s">
        <v>29</v>
      </c>
      <c r="K88" s="37">
        <f>B23</f>
        <v>318</v>
      </c>
      <c r="L88" s="37">
        <f>C23</f>
        <v>223</v>
      </c>
      <c r="M88" s="43">
        <f>K88-L88</f>
        <v>95</v>
      </c>
      <c r="N88" s="28"/>
      <c r="O88" s="16">
        <f>K88*100/$K$96</f>
        <v>6.545903664059284</v>
      </c>
      <c r="P88" s="16">
        <f>L88*100/$L$96</f>
        <v>5.597389558232932</v>
      </c>
      <c r="Q88" s="16">
        <f t="shared" si="22"/>
        <v>10.869565217391305</v>
      </c>
      <c r="R88" s="46"/>
    </row>
    <row r="89" spans="1:18" ht="12.75">
      <c r="A89" s="45" t="s">
        <v>14</v>
      </c>
      <c r="B89" s="49">
        <v>2</v>
      </c>
      <c r="C89" s="49">
        <v>1</v>
      </c>
      <c r="D89" s="22">
        <f t="shared" si="21"/>
        <v>1</v>
      </c>
      <c r="E89" s="15"/>
      <c r="F89" s="16">
        <f t="shared" si="18"/>
        <v>0.04116920543433512</v>
      </c>
      <c r="G89" s="16">
        <f t="shared" si="19"/>
        <v>0.025100401606425703</v>
      </c>
      <c r="H89" s="16">
        <f t="shared" si="20"/>
        <v>0.11441647597254005</v>
      </c>
      <c r="I89" s="17"/>
      <c r="J89" s="38" t="s">
        <v>76</v>
      </c>
      <c r="K89" s="37">
        <f>B53</f>
        <v>1719</v>
      </c>
      <c r="L89" s="37">
        <f>C53</f>
        <v>912</v>
      </c>
      <c r="M89" s="43">
        <f>K89-L89</f>
        <v>807</v>
      </c>
      <c r="N89" s="20"/>
      <c r="O89" s="16">
        <f>K89*100/$K$96</f>
        <v>35.38493207081103</v>
      </c>
      <c r="P89" s="16">
        <f>L89*100/$L$96</f>
        <v>22.89156626506024</v>
      </c>
      <c r="Q89" s="16">
        <f t="shared" si="22"/>
        <v>92.33409610983982</v>
      </c>
      <c r="R89" s="21"/>
    </row>
    <row r="90" spans="1:18" ht="12.75">
      <c r="A90" s="40" t="s">
        <v>15</v>
      </c>
      <c r="B90" s="49">
        <v>6</v>
      </c>
      <c r="C90" s="49">
        <v>9</v>
      </c>
      <c r="D90" s="22">
        <f t="shared" si="21"/>
        <v>-3</v>
      </c>
      <c r="F90" s="16">
        <f t="shared" si="18"/>
        <v>0.12350761630300536</v>
      </c>
      <c r="G90" s="16">
        <f t="shared" si="19"/>
        <v>0.22590361445783133</v>
      </c>
      <c r="H90" s="16">
        <f t="shared" si="20"/>
        <v>-0.34324942791762014</v>
      </c>
      <c r="I90" s="17"/>
      <c r="J90" s="32" t="s">
        <v>87</v>
      </c>
      <c r="K90" s="37">
        <f>B59</f>
        <v>40</v>
      </c>
      <c r="L90" s="37">
        <f>C59</f>
        <v>54</v>
      </c>
      <c r="M90" s="43">
        <f>K90-L90</f>
        <v>-14</v>
      </c>
      <c r="N90" s="20"/>
      <c r="O90" s="16">
        <f>K90*100/$K$96</f>
        <v>0.8233841086867023</v>
      </c>
      <c r="P90" s="16">
        <f>L90*100/$L$96</f>
        <v>1.355421686746988</v>
      </c>
      <c r="Q90" s="16">
        <f t="shared" si="22"/>
        <v>-1.6018306636155606</v>
      </c>
      <c r="R90" s="21"/>
    </row>
    <row r="91" spans="1:18" ht="12.75">
      <c r="A91" s="64" t="s">
        <v>17</v>
      </c>
      <c r="B91" s="47">
        <v>2</v>
      </c>
      <c r="C91" s="47">
        <v>1</v>
      </c>
      <c r="D91" s="22">
        <f t="shared" si="21"/>
        <v>1</v>
      </c>
      <c r="E91" s="15"/>
      <c r="F91" s="16">
        <f t="shared" si="18"/>
        <v>0.04116920543433512</v>
      </c>
      <c r="G91" s="16">
        <f t="shared" si="19"/>
        <v>0.025100401606425703</v>
      </c>
      <c r="H91" s="16">
        <f t="shared" si="20"/>
        <v>0.11441647597254005</v>
      </c>
      <c r="I91" s="17"/>
      <c r="J91" s="38" t="s">
        <v>99</v>
      </c>
      <c r="K91" s="37">
        <f>B65</f>
        <v>150</v>
      </c>
      <c r="L91" s="37">
        <f>C65</f>
        <v>142</v>
      </c>
      <c r="M91" s="43">
        <f>K91-L91</f>
        <v>8</v>
      </c>
      <c r="N91" s="20"/>
      <c r="O91" s="16">
        <f>K91*100/$K$96</f>
        <v>3.087690407575134</v>
      </c>
      <c r="P91" s="16">
        <f>L91*100/$L$96</f>
        <v>3.5642570281124497</v>
      </c>
      <c r="Q91" s="16">
        <f t="shared" si="22"/>
        <v>0.9153318077803204</v>
      </c>
      <c r="R91" s="21"/>
    </row>
    <row r="92" spans="1:18" ht="12.75">
      <c r="A92" s="42" t="s">
        <v>18</v>
      </c>
      <c r="B92" s="47">
        <v>6</v>
      </c>
      <c r="C92" s="47">
        <v>4</v>
      </c>
      <c r="D92" s="22">
        <f t="shared" si="21"/>
        <v>2</v>
      </c>
      <c r="E92" s="15"/>
      <c r="F92" s="16">
        <f t="shared" si="18"/>
        <v>0.12350761630300536</v>
      </c>
      <c r="G92" s="16">
        <f t="shared" si="19"/>
        <v>0.10040160642570281</v>
      </c>
      <c r="H92" s="16">
        <f t="shared" si="20"/>
        <v>0.2288329519450801</v>
      </c>
      <c r="I92" s="17"/>
      <c r="J92" s="38" t="s">
        <v>19</v>
      </c>
      <c r="K92" s="37">
        <f>B94</f>
        <v>2307</v>
      </c>
      <c r="L92" s="37">
        <f>C94</f>
        <v>2258</v>
      </c>
      <c r="M92" s="43">
        <f>K92-L92</f>
        <v>49</v>
      </c>
      <c r="N92" s="20"/>
      <c r="O92" s="16">
        <f>K92*100/$K$96</f>
        <v>47.488678468505555</v>
      </c>
      <c r="P92" s="16">
        <f>L92*100/$L$96</f>
        <v>56.67670682730924</v>
      </c>
      <c r="Q92" s="16">
        <f t="shared" si="22"/>
        <v>5.606407322654462</v>
      </c>
      <c r="R92" s="21"/>
    </row>
    <row r="93" spans="1:18" ht="12.75">
      <c r="A93" s="40" t="s">
        <v>158</v>
      </c>
      <c r="B93" s="49">
        <v>1</v>
      </c>
      <c r="C93" s="49">
        <v>0</v>
      </c>
      <c r="D93" s="22">
        <f t="shared" si="21"/>
        <v>1</v>
      </c>
      <c r="E93" s="15"/>
      <c r="F93" s="16">
        <f t="shared" si="18"/>
        <v>0.02058460271716756</v>
      </c>
      <c r="G93" s="16">
        <f t="shared" si="19"/>
        <v>0</v>
      </c>
      <c r="H93" s="16">
        <f t="shared" si="20"/>
        <v>0.11441647597254005</v>
      </c>
      <c r="I93" s="17"/>
      <c r="J93" s="38" t="s">
        <v>55</v>
      </c>
      <c r="K93" s="41">
        <f>K26</f>
        <v>295</v>
      </c>
      <c r="L93" s="41">
        <f>L26</f>
        <v>343</v>
      </c>
      <c r="M93" s="43">
        <f>K93-L93</f>
        <v>-48</v>
      </c>
      <c r="N93" s="41"/>
      <c r="O93" s="16">
        <f>K93*100/$K$96</f>
        <v>6.07245780156443</v>
      </c>
      <c r="P93" s="16">
        <f>L93*100/$L$96</f>
        <v>8.609437751004016</v>
      </c>
      <c r="Q93" s="16">
        <f>M93*100/$M$96</f>
        <v>-5.491990846681922</v>
      </c>
      <c r="R93" s="21"/>
    </row>
    <row r="94" spans="1:18" ht="12.75">
      <c r="A94" s="63" t="s">
        <v>19</v>
      </c>
      <c r="B94" s="67">
        <f>SUM(B95:B96)+SUM(K6:K25)</f>
        <v>2307</v>
      </c>
      <c r="C94" s="67">
        <f>SUM(C95:C96)+SUM(L6:L25)</f>
        <v>2258</v>
      </c>
      <c r="D94" s="44">
        <f>B94-C94</f>
        <v>49</v>
      </c>
      <c r="E94" s="10"/>
      <c r="F94" s="12">
        <f>B94*100/$K$96</f>
        <v>47.488678468505555</v>
      </c>
      <c r="G94" s="12">
        <f>C94*100/$L$96</f>
        <v>56.67670682730924</v>
      </c>
      <c r="H94" s="12">
        <f>D94*100/$M$96</f>
        <v>5.606407322654462</v>
      </c>
      <c r="I94" s="17"/>
      <c r="R94" s="21"/>
    </row>
    <row r="95" spans="1:17" ht="12.75">
      <c r="A95" s="21" t="s">
        <v>20</v>
      </c>
      <c r="B95" s="47">
        <v>104</v>
      </c>
      <c r="C95" s="47">
        <v>83</v>
      </c>
      <c r="D95" s="43">
        <f>B95-C95</f>
        <v>21</v>
      </c>
      <c r="E95" s="15"/>
      <c r="F95" s="16">
        <f>B95*100/$K$96</f>
        <v>2.140798682585426</v>
      </c>
      <c r="G95" s="16">
        <f>C95*100/$L$96</f>
        <v>2.0833333333333335</v>
      </c>
      <c r="H95" s="16">
        <f>D95*100/$M$96</f>
        <v>2.402745995423341</v>
      </c>
      <c r="I95" s="35"/>
      <c r="K95" s="41"/>
      <c r="L95" s="41"/>
      <c r="M95" s="41"/>
      <c r="N95" s="41"/>
      <c r="O95" s="41"/>
      <c r="P95" s="41"/>
      <c r="Q95" s="41"/>
    </row>
    <row r="96" spans="1:17" ht="13.5" thickBot="1">
      <c r="A96" s="66" t="s">
        <v>21</v>
      </c>
      <c r="B96" s="51">
        <v>416</v>
      </c>
      <c r="C96" s="51">
        <v>275</v>
      </c>
      <c r="D96" s="65">
        <f>B96-C96</f>
        <v>141</v>
      </c>
      <c r="E96" s="52"/>
      <c r="F96" s="53">
        <f>B96*100/$K$96</f>
        <v>8.563194730341705</v>
      </c>
      <c r="G96" s="53">
        <f>C96*100/$L$96</f>
        <v>6.902610441767068</v>
      </c>
      <c r="H96" s="53">
        <f>D96*100/$M$96</f>
        <v>16.132723112128147</v>
      </c>
      <c r="I96" s="54"/>
      <c r="J96" s="55" t="s">
        <v>123</v>
      </c>
      <c r="K96" s="56">
        <f>SUM(K87:K93)</f>
        <v>4858</v>
      </c>
      <c r="L96" s="56">
        <f>SUM(L87:L93)</f>
        <v>3984</v>
      </c>
      <c r="M96" s="56">
        <f>SUM(M87:M93)</f>
        <v>874</v>
      </c>
      <c r="N96" s="56"/>
      <c r="O96" s="56">
        <f>SUM(O87:O93)</f>
        <v>99.99999999999999</v>
      </c>
      <c r="P96" s="56">
        <f>SUM(P87:P93)</f>
        <v>100</v>
      </c>
      <c r="Q96" s="56">
        <f>SUM(Q87:Q93)</f>
        <v>100</v>
      </c>
    </row>
    <row r="97" spans="1:9" ht="12.75">
      <c r="A97" s="13" t="s">
        <v>142</v>
      </c>
      <c r="I97" s="35"/>
    </row>
    <row r="98" ht="12.75">
      <c r="A98" s="39" t="s">
        <v>124</v>
      </c>
    </row>
    <row r="99" spans="1:9" ht="12.75">
      <c r="A99" s="13"/>
      <c r="I99" s="3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Quesada Grau</cp:lastModifiedBy>
  <dcterms:modified xsi:type="dcterms:W3CDTF">2021-06-30T08:13:36Z</dcterms:modified>
  <cp:category/>
  <cp:version/>
  <cp:contentType/>
  <cp:contentStatus/>
</cp:coreProperties>
</file>