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<sst xmlns="http://schemas.openxmlformats.org/spreadsheetml/2006/main" count="84" uniqueCount="30">
  <si>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</si>
  <si>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</si>
  <si>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</si>
  <si>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</si>
  <si>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</si>
  <si>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</si>
  <si>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</si>
  <si>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</si>
  <si>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</si>
  <si>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</si>
  <si>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</si>
  <si>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</si>
  <si>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</si>
  <si>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</si>
  <si>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</si>
  <si>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</si>
  <si>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</si>
  <si>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</si>
  <si>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</si>
  <si>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</si>
  <si>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</si>
  <si>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</si>
  <si>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</si>
  <si>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</si>
  <si>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</si>
  <si>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</si>
  <si>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</si>
  <si>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</si>
  <si>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4. Grups quinquennals. 2020</t>
    </r>
    <r>
      <rPr>
        <vertAlign val="superscript"/>
        <sz val="12"/>
        <rFont val="Arial"/>
        <family val="2"/>
      </rPr>
      <t>1</t>
    </r>
  </si>
  <si>
    <t>1. Dades a 1 de gener de 2021.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</si>
</sst>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9" fontId="9" fillId="0" borderId="0" xfId="56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49" fontId="55" fillId="0" borderId="0" xfId="0" applyNumberFormat="1" applyFont="1" applyBorder="1" applyAlignment="1">
      <alignment horizontal="left"/>
    </xf>
    <xf numFmtId="2" fontId="55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4. 2020</a:t>
            </a:r>
          </a:p>
        </c:rich>
      </c:tx>
      <c:layout>
        <c:manualLayout>
          <c:xMode val="factor"/>
          <c:yMode val="factor"/>
          <c:x val="0.017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175"/>
          <c:w val="0.911"/>
          <c:h val="0.835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63509218"/>
        <c:axId val="34712051"/>
      </c:barChart>
      <c:catAx>
        <c:axId val="63509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tickLblSkip val="2"/>
        <c:noMultiLvlLbl val="0"/>
      </c:catAx>
      <c:valAx>
        <c:axId val="3471205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"/>
              <c:y val="0.1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Gráfico 1"/>
        <xdr:cNvGraphicFramePr/>
      </xdr:nvGraphicFramePr>
      <xdr:xfrm>
        <a:off x="495300" y="3057525"/>
        <a:ext cx="54768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38100</xdr:rowOff>
    </xdr:from>
    <xdr:ext cx="447675" cy="190500"/>
    <xdr:sp>
      <xdr:nvSpPr>
        <xdr:cNvPr id="2" name="Text Box 2"/>
        <xdr:cNvSpPr txBox="1">
          <a:spLocks noChangeArrowheads="1"/>
        </xdr:cNvSpPr>
      </xdr:nvSpPr>
      <xdr:spPr>
        <a:xfrm>
          <a:off x="5076825" y="4705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276225</xdr:colOff>
      <xdr:row>28</xdr:row>
      <xdr:rowOff>38100</xdr:rowOff>
    </xdr:from>
    <xdr:ext cx="504825" cy="190500"/>
    <xdr:sp>
      <xdr:nvSpPr>
        <xdr:cNvPr id="3" name="Text Box 3"/>
        <xdr:cNvSpPr txBox="1">
          <a:spLocks noChangeArrowheads="1"/>
        </xdr:cNvSpPr>
      </xdr:nvSpPr>
      <xdr:spPr>
        <a:xfrm>
          <a:off x="1524000" y="4705350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4">
      <selection activeCell="R6" sqref="R6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5.8515625" style="0" bestFit="1" customWidth="1"/>
    <col min="10" max="10" width="5.421875" style="0" customWidth="1"/>
    <col min="11" max="11" width="5.8515625" style="0" bestFit="1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5.8515625" style="0" bestFit="1" customWidth="1"/>
    <col min="19" max="22" width="11.421875" style="39" customWidth="1"/>
    <col min="23" max="23" width="11.421875" style="19" customWidth="1"/>
  </cols>
  <sheetData>
    <row r="1" ht="15.75">
      <c r="A1" s="1" t="s">
        <v>0</v>
      </c>
    </row>
    <row r="2" ht="18">
      <c r="A2" s="2" t="s">
        <v>28</v>
      </c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T3" s="39" t="s">
        <v>11</v>
      </c>
      <c r="U3" s="39" t="s">
        <v>11</v>
      </c>
      <c r="V3" s="39" t="s">
        <v>12</v>
      </c>
      <c r="W3" s="37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12">
        <v>914</v>
      </c>
      <c r="C4" s="13">
        <f>B4*100/$L$16</f>
        <v>2.184564640646287</v>
      </c>
      <c r="D4" s="36">
        <v>1251</v>
      </c>
      <c r="E4" s="13">
        <f>D4*100/$L$16</f>
        <v>2.990033222591362</v>
      </c>
      <c r="F4" s="36">
        <v>1418</v>
      </c>
      <c r="G4" s="13">
        <f>F4*100/$L$16</f>
        <v>3.3891823418341738</v>
      </c>
      <c r="H4" s="36">
        <v>1176</v>
      </c>
      <c r="I4" s="13">
        <f>H4*100/$L$16</f>
        <v>2.8107746361050694</v>
      </c>
      <c r="J4" s="12">
        <v>996</v>
      </c>
      <c r="K4" s="13">
        <f>J4*100/$L$16</f>
        <v>2.380554028537967</v>
      </c>
      <c r="L4" s="36">
        <v>1045</v>
      </c>
      <c r="M4" s="13">
        <f>L4*100/$L$16</f>
        <v>2.4976696383756782</v>
      </c>
      <c r="N4" s="36">
        <v>1196</v>
      </c>
      <c r="O4" s="13">
        <f>N4*100/$L$16</f>
        <v>2.8585769258347473</v>
      </c>
      <c r="P4" s="36">
        <v>1401</v>
      </c>
      <c r="Q4" s="13">
        <f>P4*100/$L$16</f>
        <v>3.3485503955639477</v>
      </c>
      <c r="S4" s="40" t="s">
        <v>2</v>
      </c>
      <c r="T4" s="41">
        <f>C4</f>
        <v>2.184564640646287</v>
      </c>
      <c r="U4" s="41">
        <f aca="true" t="shared" si="0" ref="U4:U24">-T4</f>
        <v>-2.184564640646287</v>
      </c>
      <c r="V4" s="41">
        <f>C5</f>
        <v>2.065058916322092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15">
        <v>864</v>
      </c>
      <c r="C5" s="13">
        <f>B5*100/$L$16</f>
        <v>2.065058916322092</v>
      </c>
      <c r="D5" s="23">
        <v>1150</v>
      </c>
      <c r="E5" s="13">
        <f>D5*100/$L$16</f>
        <v>2.748631659456488</v>
      </c>
      <c r="F5" s="23">
        <v>1262</v>
      </c>
      <c r="G5" s="13">
        <f>F5*100/$L$16</f>
        <v>3.016324481942685</v>
      </c>
      <c r="H5" s="23">
        <v>1089</v>
      </c>
      <c r="I5" s="13">
        <f>H5*100/$L$16</f>
        <v>2.60283467578097</v>
      </c>
      <c r="J5" s="15">
        <v>994</v>
      </c>
      <c r="K5" s="13">
        <f>J5*100/$L$16</f>
        <v>2.3757737995649992</v>
      </c>
      <c r="L5" s="23">
        <v>1040</v>
      </c>
      <c r="M5" s="13">
        <f>L5*100/$L$16</f>
        <v>2.485719065943259</v>
      </c>
      <c r="N5" s="23">
        <v>1207</v>
      </c>
      <c r="O5" s="13">
        <f>N5*100/$L$16</f>
        <v>2.8848681851860705</v>
      </c>
      <c r="P5" s="23">
        <v>1518</v>
      </c>
      <c r="Q5" s="13">
        <f>P5*100/$L$16</f>
        <v>3.6281937904825643</v>
      </c>
      <c r="S5" s="40" t="s">
        <v>4</v>
      </c>
      <c r="T5" s="41">
        <f>E4</f>
        <v>2.990033222591362</v>
      </c>
      <c r="U5" s="41">
        <f t="shared" si="0"/>
        <v>-2.990033222591362</v>
      </c>
      <c r="V5" s="41">
        <f>E5</f>
        <v>2.748631659456488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2" ht="13.5" thickBot="1">
      <c r="A6" s="16" t="s">
        <v>13</v>
      </c>
      <c r="B6" s="17">
        <f aca="true" t="shared" si="1" ref="B6:Q6">SUM(B4:B5)</f>
        <v>1778</v>
      </c>
      <c r="C6" s="18">
        <f t="shared" si="1"/>
        <v>4.249623556968379</v>
      </c>
      <c r="D6" s="17">
        <f t="shared" si="1"/>
        <v>2401</v>
      </c>
      <c r="E6" s="18">
        <f t="shared" si="1"/>
        <v>5.73866488204785</v>
      </c>
      <c r="F6" s="17">
        <f t="shared" si="1"/>
        <v>2680</v>
      </c>
      <c r="G6" s="18">
        <f t="shared" si="1"/>
        <v>6.405506823776859</v>
      </c>
      <c r="H6" s="17">
        <f t="shared" si="1"/>
        <v>2265</v>
      </c>
      <c r="I6" s="18">
        <f t="shared" si="1"/>
        <v>5.41360931188604</v>
      </c>
      <c r="J6" s="17">
        <f t="shared" si="1"/>
        <v>1990</v>
      </c>
      <c r="K6" s="18">
        <f t="shared" si="1"/>
        <v>4.756327828102966</v>
      </c>
      <c r="L6" s="17">
        <f t="shared" si="1"/>
        <v>2085</v>
      </c>
      <c r="M6" s="18">
        <f t="shared" si="1"/>
        <v>4.983388704318937</v>
      </c>
      <c r="N6" s="17">
        <f t="shared" si="1"/>
        <v>2403</v>
      </c>
      <c r="O6" s="18">
        <f t="shared" si="1"/>
        <v>5.743445111020818</v>
      </c>
      <c r="P6" s="17">
        <f t="shared" si="1"/>
        <v>2919</v>
      </c>
      <c r="Q6" s="18">
        <f t="shared" si="1"/>
        <v>6.976744186046512</v>
      </c>
      <c r="S6" s="40" t="s">
        <v>5</v>
      </c>
      <c r="T6" s="41">
        <f>G4</f>
        <v>3.3891823418341738</v>
      </c>
      <c r="U6" s="41">
        <f t="shared" si="0"/>
        <v>-3.3891823418341738</v>
      </c>
      <c r="V6" s="41">
        <f>G5</f>
        <v>3.016324481942685</v>
      </c>
    </row>
    <row r="7" spans="1:22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40" t="s">
        <v>6</v>
      </c>
      <c r="T7" s="41">
        <f>I4</f>
        <v>2.8107746361050694</v>
      </c>
      <c r="U7" s="41">
        <f t="shared" si="0"/>
        <v>-2.8107746361050694</v>
      </c>
      <c r="V7" s="41">
        <f>I5</f>
        <v>2.60283467578097</v>
      </c>
    </row>
    <row r="8" spans="1:22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40" t="s">
        <v>7</v>
      </c>
      <c r="T8" s="41">
        <f>K4</f>
        <v>2.380554028537967</v>
      </c>
      <c r="U8" s="41">
        <f t="shared" si="0"/>
        <v>-2.380554028537967</v>
      </c>
      <c r="V8" s="41">
        <f>K5</f>
        <v>2.3757737995649992</v>
      </c>
    </row>
    <row r="9" spans="1:22" ht="12.75">
      <c r="A9" s="12" t="s">
        <v>11</v>
      </c>
      <c r="B9" s="36">
        <v>1998</v>
      </c>
      <c r="C9" s="14">
        <f>B9*100/$L$16</f>
        <v>4.775448743994837</v>
      </c>
      <c r="D9" s="36">
        <v>1905</v>
      </c>
      <c r="E9" s="13">
        <f>D9*100/$L$16</f>
        <v>4.553168096751834</v>
      </c>
      <c r="F9" s="36">
        <v>1522</v>
      </c>
      <c r="G9" s="13">
        <f>F9*100/$L$16</f>
        <v>3.6377542484284997</v>
      </c>
      <c r="H9" s="36">
        <v>1215</v>
      </c>
      <c r="I9" s="13">
        <f>H9*100/$L$16</f>
        <v>2.9039891010779417</v>
      </c>
      <c r="J9" s="36">
        <v>1119</v>
      </c>
      <c r="K9" s="13">
        <f>J9*100/$L$16</f>
        <v>2.674538110375487</v>
      </c>
      <c r="L9" s="36">
        <v>914</v>
      </c>
      <c r="M9" s="13">
        <f>L9*100/$L$16</f>
        <v>2.184564640646287</v>
      </c>
      <c r="N9" s="36">
        <v>907</v>
      </c>
      <c r="O9" s="14">
        <f>N9*100/$L$16</f>
        <v>2.1678338392409</v>
      </c>
      <c r="P9" s="12">
        <v>690</v>
      </c>
      <c r="Q9" s="13">
        <f>P9*100/$L$16</f>
        <v>1.6491789956738927</v>
      </c>
      <c r="S9" s="40" t="s">
        <v>8</v>
      </c>
      <c r="T9" s="41">
        <f>M4</f>
        <v>2.4976696383756782</v>
      </c>
      <c r="U9" s="41">
        <f t="shared" si="0"/>
        <v>-2.4976696383756782</v>
      </c>
      <c r="V9" s="41">
        <f>M5</f>
        <v>2.485719065943259</v>
      </c>
    </row>
    <row r="10" spans="1:22" ht="12.75">
      <c r="A10" s="12" t="s">
        <v>12</v>
      </c>
      <c r="B10" s="36">
        <v>2050</v>
      </c>
      <c r="C10" s="14">
        <f>B10*100/$L$16</f>
        <v>4.899734697292001</v>
      </c>
      <c r="D10" s="36">
        <v>1869</v>
      </c>
      <c r="E10" s="13">
        <f>D10*100/$L$16</f>
        <v>4.4671239752384135</v>
      </c>
      <c r="F10" s="36">
        <v>1467</v>
      </c>
      <c r="G10" s="13">
        <f>F10*100/$L$16</f>
        <v>3.5062979516718853</v>
      </c>
      <c r="H10" s="36">
        <v>1383</v>
      </c>
      <c r="I10" s="13">
        <f>H10*100/$L$16</f>
        <v>3.3055283348072373</v>
      </c>
      <c r="J10" s="36">
        <v>1215</v>
      </c>
      <c r="K10" s="13">
        <f>J10*100/$L$16</f>
        <v>2.9039891010779417</v>
      </c>
      <c r="L10" s="36">
        <v>1159</v>
      </c>
      <c r="M10" s="13">
        <f>L10*100/$L$16</f>
        <v>2.770142689834843</v>
      </c>
      <c r="N10" s="36">
        <v>1102</v>
      </c>
      <c r="O10" s="14">
        <f>N10*100/$L$16</f>
        <v>2.6339061641052606</v>
      </c>
      <c r="P10" s="12">
        <v>871</v>
      </c>
      <c r="Q10" s="13">
        <f>P10*100/$L$16</f>
        <v>2.0817897177274793</v>
      </c>
      <c r="S10" s="40" t="s">
        <v>9</v>
      </c>
      <c r="T10" s="41">
        <f>O4</f>
        <v>2.8585769258347473</v>
      </c>
      <c r="U10" s="41">
        <f t="shared" si="0"/>
        <v>-2.8585769258347473</v>
      </c>
      <c r="V10" s="41">
        <f>O5</f>
        <v>2.8848681851860705</v>
      </c>
    </row>
    <row r="11" spans="1:22" ht="13.5" thickBot="1">
      <c r="A11" s="16" t="s">
        <v>13</v>
      </c>
      <c r="B11" s="17">
        <f aca="true" t="shared" si="2" ref="B11:Q11">SUM(B9:B10)</f>
        <v>4048</v>
      </c>
      <c r="C11" s="18">
        <f t="shared" si="2"/>
        <v>9.675183441286837</v>
      </c>
      <c r="D11" s="17">
        <f t="shared" si="2"/>
        <v>3774</v>
      </c>
      <c r="E11" s="18">
        <f t="shared" si="2"/>
        <v>9.020292071990248</v>
      </c>
      <c r="F11" s="17">
        <f t="shared" si="2"/>
        <v>2989</v>
      </c>
      <c r="G11" s="18">
        <f t="shared" si="2"/>
        <v>7.1440522001003846</v>
      </c>
      <c r="H11" s="17">
        <f t="shared" si="2"/>
        <v>2598</v>
      </c>
      <c r="I11" s="18">
        <f t="shared" si="2"/>
        <v>6.209517435885179</v>
      </c>
      <c r="J11" s="17">
        <f t="shared" si="2"/>
        <v>2334</v>
      </c>
      <c r="K11" s="18">
        <f t="shared" si="2"/>
        <v>5.578527211453428</v>
      </c>
      <c r="L11" s="17">
        <f t="shared" si="2"/>
        <v>2073</v>
      </c>
      <c r="M11" s="18">
        <f t="shared" si="2"/>
        <v>4.9547073304811295</v>
      </c>
      <c r="N11" s="17">
        <f t="shared" si="2"/>
        <v>2009</v>
      </c>
      <c r="O11" s="18">
        <f t="shared" si="2"/>
        <v>4.80174000334616</v>
      </c>
      <c r="P11" s="17">
        <f t="shared" si="2"/>
        <v>1561</v>
      </c>
      <c r="Q11" s="18">
        <f t="shared" si="2"/>
        <v>3.730968713401372</v>
      </c>
      <c r="S11" s="40" t="s">
        <v>10</v>
      </c>
      <c r="T11" s="41">
        <f>Q4</f>
        <v>3.3485503955639477</v>
      </c>
      <c r="U11" s="41">
        <f t="shared" si="0"/>
        <v>-3.3485503955639477</v>
      </c>
      <c r="V11" s="41">
        <f>Q5</f>
        <v>3.6281937904825643</v>
      </c>
    </row>
    <row r="12" spans="2:22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40" t="s">
        <v>14</v>
      </c>
      <c r="T12" s="41">
        <f>C9</f>
        <v>4.775448743994837</v>
      </c>
      <c r="U12" s="41">
        <f t="shared" si="0"/>
        <v>-4.775448743994837</v>
      </c>
      <c r="V12" s="41">
        <f>C10</f>
        <v>4.899734697292001</v>
      </c>
    </row>
    <row r="13" spans="1:22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40" t="s">
        <v>15</v>
      </c>
      <c r="T13" s="41">
        <f>E9</f>
        <v>4.553168096751834</v>
      </c>
      <c r="U13" s="41">
        <f t="shared" si="0"/>
        <v>-4.553168096751834</v>
      </c>
      <c r="V13" s="41">
        <f>E10</f>
        <v>4.4671239752384135</v>
      </c>
    </row>
    <row r="14" spans="1:22" ht="12.75">
      <c r="A14" s="12" t="s">
        <v>11</v>
      </c>
      <c r="B14" s="12">
        <v>438</v>
      </c>
      <c r="C14" s="13">
        <f>B14*100/$L$16</f>
        <v>1.0468701450799494</v>
      </c>
      <c r="D14" s="12">
        <v>258</v>
      </c>
      <c r="E14" s="13">
        <f>D14*100/$L$16</f>
        <v>0.6166495375128469</v>
      </c>
      <c r="F14" s="12">
        <v>68</v>
      </c>
      <c r="G14" s="13">
        <f>F14*100/$L$16</f>
        <v>0.16252778508090537</v>
      </c>
      <c r="H14" s="12">
        <v>14</v>
      </c>
      <c r="I14" s="14">
        <f>H14*100/$L$16</f>
        <v>0.033461602810774635</v>
      </c>
      <c r="J14" s="12">
        <v>1</v>
      </c>
      <c r="K14" s="14">
        <f>J14*100/$L$16</f>
        <v>0.0023901144864839027</v>
      </c>
      <c r="L14" s="24">
        <f>+SUM(B4,D4,F4,H4,J4,L4,N4,P4,B9,D9,F9,H9,J9,L9,N9,P9,B14,D14,F14,H14,J14)</f>
        <v>20446</v>
      </c>
      <c r="M14" s="25">
        <f>SUM(C4,E4,G4,I4,K4,M4,O4,Q4,C9,E9,G9,I9,K9,M9,O9,Q9,C14,E14,G14,I14,K14)</f>
        <v>48.86828079064986</v>
      </c>
      <c r="N14" s="12"/>
      <c r="O14" s="12"/>
      <c r="P14" s="12"/>
      <c r="Q14" s="12"/>
      <c r="S14" s="40" t="s">
        <v>16</v>
      </c>
      <c r="T14" s="41">
        <f>G9</f>
        <v>3.6377542484284997</v>
      </c>
      <c r="U14" s="41">
        <f t="shared" si="0"/>
        <v>-3.6377542484284997</v>
      </c>
      <c r="V14" s="41">
        <f>G10</f>
        <v>3.5062979516718853</v>
      </c>
    </row>
    <row r="15" spans="1:22" ht="12.75">
      <c r="A15" s="12" t="s">
        <v>12</v>
      </c>
      <c r="B15" s="12">
        <v>525</v>
      </c>
      <c r="C15" s="13">
        <f>B15*100/$L$16</f>
        <v>1.2548101054040488</v>
      </c>
      <c r="D15" s="12">
        <v>413</v>
      </c>
      <c r="E15" s="13">
        <f>D15*100/$L$16</f>
        <v>0.9871172829178517</v>
      </c>
      <c r="F15" s="12">
        <v>169</v>
      </c>
      <c r="G15" s="13">
        <f>F15*100/$L$16</f>
        <v>0.4039293482157795</v>
      </c>
      <c r="H15" s="12">
        <v>41</v>
      </c>
      <c r="I15" s="14">
        <f>H15*100/$L$16</f>
        <v>0.09799469394584001</v>
      </c>
      <c r="J15" s="12">
        <v>5</v>
      </c>
      <c r="K15" s="14">
        <f>J15*100/$L$16</f>
        <v>0.011950572432419513</v>
      </c>
      <c r="L15" s="24">
        <f>+SUM(B5,D5,F5,H5,J5,L5,N5,P5,B10,D10,F10,H10,J10,L10,N10,P10,B15,D15,F15,H15,J15)</f>
        <v>21393</v>
      </c>
      <c r="M15" s="25">
        <f>SUM(C5,E5,G5,I5,K5,M5,O5,Q5,C10,E10,G10,I10,K10,M10,O10,Q10,C15,E15,G15,I15,K15)</f>
        <v>51.13171920935012</v>
      </c>
      <c r="N15" s="12"/>
      <c r="O15" s="12"/>
      <c r="P15" s="12"/>
      <c r="Q15" s="12"/>
      <c r="S15" s="40" t="s">
        <v>17</v>
      </c>
      <c r="T15" s="41">
        <f>I9</f>
        <v>2.9039891010779417</v>
      </c>
      <c r="U15" s="41">
        <f t="shared" si="0"/>
        <v>-2.9039891010779417</v>
      </c>
      <c r="V15" s="41">
        <f>I10</f>
        <v>3.3055283348072373</v>
      </c>
    </row>
    <row r="16" spans="1:22" ht="13.5" thickBot="1">
      <c r="A16" s="16" t="s">
        <v>13</v>
      </c>
      <c r="B16" s="17">
        <f aca="true" t="shared" si="3" ref="B16:M16">SUM(B14:B15)</f>
        <v>963</v>
      </c>
      <c r="C16" s="18">
        <f t="shared" si="3"/>
        <v>2.301680250483998</v>
      </c>
      <c r="D16" s="17">
        <f t="shared" si="3"/>
        <v>671</v>
      </c>
      <c r="E16" s="18">
        <f t="shared" si="3"/>
        <v>1.6037668204306987</v>
      </c>
      <c r="F16" s="17">
        <f t="shared" si="3"/>
        <v>237</v>
      </c>
      <c r="G16" s="18">
        <f t="shared" si="3"/>
        <v>0.5664571332966849</v>
      </c>
      <c r="H16" s="17">
        <f t="shared" si="3"/>
        <v>55</v>
      </c>
      <c r="I16" s="18">
        <f t="shared" si="3"/>
        <v>0.13145629675661463</v>
      </c>
      <c r="J16" s="17">
        <f t="shared" si="3"/>
        <v>6</v>
      </c>
      <c r="K16" s="18">
        <f t="shared" si="3"/>
        <v>0.014340686918903415</v>
      </c>
      <c r="L16" s="17">
        <f t="shared" si="3"/>
        <v>41839</v>
      </c>
      <c r="M16" s="17">
        <f t="shared" si="3"/>
        <v>99.99999999999999</v>
      </c>
      <c r="N16" s="19"/>
      <c r="O16" s="19"/>
      <c r="P16" s="19"/>
      <c r="Q16" s="19"/>
      <c r="S16" s="40" t="s">
        <v>18</v>
      </c>
      <c r="T16" s="41">
        <f>K9</f>
        <v>2.674538110375487</v>
      </c>
      <c r="U16" s="41">
        <f t="shared" si="0"/>
        <v>-2.674538110375487</v>
      </c>
      <c r="V16" s="41">
        <f>K10</f>
        <v>2.9039891010779417</v>
      </c>
    </row>
    <row r="17" spans="1:22" ht="12.75">
      <c r="A17" s="35" t="s">
        <v>27</v>
      </c>
      <c r="P17" s="26"/>
      <c r="Q17" s="26"/>
      <c r="S17" s="40" t="s">
        <v>19</v>
      </c>
      <c r="T17" s="41">
        <f>M9</f>
        <v>2.184564640646287</v>
      </c>
      <c r="U17" s="41">
        <f t="shared" si="0"/>
        <v>-2.184564640646287</v>
      </c>
      <c r="V17" s="41">
        <f>M10</f>
        <v>2.770142689834843</v>
      </c>
    </row>
    <row r="18" spans="1:22" ht="12.75">
      <c r="A18" s="34" t="s">
        <v>29</v>
      </c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40" t="s">
        <v>20</v>
      </c>
      <c r="T18" s="41">
        <f>O9</f>
        <v>2.1678338392409</v>
      </c>
      <c r="U18" s="41">
        <f t="shared" si="0"/>
        <v>-2.1678338392409</v>
      </c>
      <c r="V18" s="41">
        <f>O10</f>
        <v>2.6339061641052606</v>
      </c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42" t="s">
        <v>21</v>
      </c>
      <c r="T19" s="43">
        <f>Q9</f>
        <v>1.6491789956738927</v>
      </c>
      <c r="U19" s="41">
        <f t="shared" si="0"/>
        <v>-1.6491789956738927</v>
      </c>
      <c r="V19" s="43">
        <f>Q10</f>
        <v>2.0817897177274793</v>
      </c>
      <c r="W19" s="38"/>
      <c r="X19" s="27"/>
      <c r="Y19" s="27"/>
    </row>
    <row r="20" spans="18:26" ht="12.75">
      <c r="R20" s="26"/>
      <c r="S20" s="40" t="s">
        <v>22</v>
      </c>
      <c r="T20" s="41">
        <f>C14</f>
        <v>1.0468701450799494</v>
      </c>
      <c r="U20" s="41">
        <f t="shared" si="0"/>
        <v>-1.0468701450799494</v>
      </c>
      <c r="V20" s="41">
        <f>C15</f>
        <v>1.2548101054040488</v>
      </c>
      <c r="W20" s="38"/>
      <c r="X20" s="27"/>
      <c r="Y20" s="27"/>
      <c r="Z20" s="27"/>
    </row>
    <row r="21" spans="18:26" ht="12.75">
      <c r="R21" s="27"/>
      <c r="S21" s="40" t="s">
        <v>23</v>
      </c>
      <c r="T21" s="41">
        <f>E14</f>
        <v>0.6166495375128469</v>
      </c>
      <c r="U21" s="41">
        <f t="shared" si="0"/>
        <v>-0.6166495375128469</v>
      </c>
      <c r="V21" s="41">
        <f>E15</f>
        <v>0.9871172829178517</v>
      </c>
      <c r="W21" s="38"/>
      <c r="X21" s="27"/>
      <c r="Y21" s="27"/>
      <c r="Z21" s="27"/>
    </row>
    <row r="22" spans="19:22" ht="12.75">
      <c r="S22" s="40" t="s">
        <v>24</v>
      </c>
      <c r="T22" s="41">
        <f>G14</f>
        <v>0.16252778508090537</v>
      </c>
      <c r="U22" s="41">
        <f t="shared" si="0"/>
        <v>-0.16252778508090537</v>
      </c>
      <c r="V22" s="41">
        <f>G15</f>
        <v>0.4039293482157795</v>
      </c>
    </row>
    <row r="23" spans="19:22" ht="12.75">
      <c r="S23" s="44" t="s">
        <v>25</v>
      </c>
      <c r="T23" s="41">
        <f>I14</f>
        <v>0.033461602810774635</v>
      </c>
      <c r="U23" s="41">
        <f t="shared" si="0"/>
        <v>-0.033461602810774635</v>
      </c>
      <c r="V23" s="41">
        <f>I15</f>
        <v>0.09799469394584001</v>
      </c>
    </row>
    <row r="24" spans="19:22" ht="12.75">
      <c r="S24" s="44" t="s">
        <v>26</v>
      </c>
      <c r="T24" s="41">
        <f>K14</f>
        <v>0.0023901144864839027</v>
      </c>
      <c r="U24" s="41">
        <f t="shared" si="0"/>
        <v>-0.0023901144864839027</v>
      </c>
      <c r="V24" s="41">
        <f>K15</f>
        <v>0.011950572432419513</v>
      </c>
    </row>
    <row r="29" ht="12.75"/>
    <row r="30" ht="12.75"/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2013-06-13T10:52:23Z</cp:lastPrinted>
  <dcterms:created xsi:type="dcterms:W3CDTF">2007-11-19T16:12:50Z</dcterms:created>
  <dcterms:modified xsi:type="dcterms:W3CDTF">2021-07-09T09:33:08Z</dcterms:modified>
  <cp:category/>
  <cp:version/>
  <cp:contentType/>
  <cp:contentStatus/>
</cp:coreProperties>
</file>