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7395" activeTab="0"/>
  </bookViews>
  <sheets>
    <sheet name="02.02.18" sheetId="1" r:id="rId1"/>
  </sheets>
  <definedNames>
    <definedName name="_xlnm.Print_Area" localSheetId="0">'02.02.18'!$A$1:$Q$71</definedName>
  </definedNames>
  <calcPr fullCalcOnLoad="1"/>
</workbook>
</file>

<file path=xl/sharedStrings.xml><?xml version="1.0" encoding="utf-8"?>
<sst xmlns="http://schemas.openxmlformats.org/spreadsheetml/2006/main" count="124" uniqueCount="102">
  <si>
    <t>02.02.18 Moviment demogràfic</t>
  </si>
  <si>
    <t>Nombre</t>
  </si>
  <si>
    <t>%</t>
  </si>
  <si>
    <t xml:space="preserve">Estat de </t>
  </si>
  <si>
    <t>Saldo</t>
  </si>
  <si>
    <t>procedència/destí</t>
  </si>
  <si>
    <t>Altes</t>
  </si>
  <si>
    <t>Baixes</t>
  </si>
  <si>
    <t>Alemanya</t>
  </si>
  <si>
    <t>Àustria</t>
  </si>
  <si>
    <t>Senegal</t>
  </si>
  <si>
    <t>Bèlgica</t>
  </si>
  <si>
    <t>Bulgària</t>
  </si>
  <si>
    <t>Dinamarca</t>
  </si>
  <si>
    <t>Argentina</t>
  </si>
  <si>
    <t>Bolívia</t>
  </si>
  <si>
    <t>França</t>
  </si>
  <si>
    <t>Brasil</t>
  </si>
  <si>
    <t>Canadà</t>
  </si>
  <si>
    <t>Irlanda</t>
  </si>
  <si>
    <t>Colòmbia</t>
  </si>
  <si>
    <t>Itàlia</t>
  </si>
  <si>
    <t>Cuba</t>
  </si>
  <si>
    <t>Països Baixos</t>
  </si>
  <si>
    <t>El Salvador</t>
  </si>
  <si>
    <t>Polònia</t>
  </si>
  <si>
    <t>Equador</t>
  </si>
  <si>
    <t>Portugal</t>
  </si>
  <si>
    <t>Guatemala</t>
  </si>
  <si>
    <t>Regne Unit</t>
  </si>
  <si>
    <t>Romania</t>
  </si>
  <si>
    <t>Hondures</t>
  </si>
  <si>
    <t>Suècia</t>
  </si>
  <si>
    <t>Mèxic</t>
  </si>
  <si>
    <t>Nicaragua</t>
  </si>
  <si>
    <t>Andorra</t>
  </si>
  <si>
    <t>Paraguai</t>
  </si>
  <si>
    <t>Perú</t>
  </si>
  <si>
    <t>Geòrgia</t>
  </si>
  <si>
    <t>Uruguai</t>
  </si>
  <si>
    <t>Veneçuela</t>
  </si>
  <si>
    <t>Moldàvia</t>
  </si>
  <si>
    <t>Xile</t>
  </si>
  <si>
    <t>Noruega</t>
  </si>
  <si>
    <t>Rússia</t>
  </si>
  <si>
    <t>Índia</t>
  </si>
  <si>
    <t>Suïssa</t>
  </si>
  <si>
    <t>Ucraïna</t>
  </si>
  <si>
    <t>Japó</t>
  </si>
  <si>
    <t>Algèria</t>
  </si>
  <si>
    <t>Pakistan</t>
  </si>
  <si>
    <t>Costa d'Ivori</t>
  </si>
  <si>
    <t>Xina</t>
  </si>
  <si>
    <t>Gàmbia</t>
  </si>
  <si>
    <t>Austràlia</t>
  </si>
  <si>
    <t>Ghana</t>
  </si>
  <si>
    <t>Guinea</t>
  </si>
  <si>
    <t>Unió Europea</t>
  </si>
  <si>
    <t>Mali</t>
  </si>
  <si>
    <t>Resta Europa</t>
  </si>
  <si>
    <t>Marroc</t>
  </si>
  <si>
    <t>Àfrica</t>
  </si>
  <si>
    <t>Amèrica</t>
  </si>
  <si>
    <t>Àsia</t>
  </si>
  <si>
    <t>Oceania</t>
  </si>
  <si>
    <t>Nigèria</t>
  </si>
  <si>
    <t>Total</t>
  </si>
  <si>
    <t>Síria</t>
  </si>
  <si>
    <t>migra.</t>
  </si>
  <si>
    <t>Turquia</t>
  </si>
  <si>
    <t>Estats Units d'Amèrica</t>
  </si>
  <si>
    <t>República Dominicana</t>
  </si>
  <si>
    <t>Panamà</t>
  </si>
  <si>
    <t>Costa Rica</t>
  </si>
  <si>
    <t>Bangla Desh</t>
  </si>
  <si>
    <t>Burkina Faso</t>
  </si>
  <si>
    <t>Guinea Equatorial</t>
  </si>
  <si>
    <t>Iran</t>
  </si>
  <si>
    <t>Israel</t>
  </si>
  <si>
    <t>Aràbia Saudita</t>
  </si>
  <si>
    <t>Grècia</t>
  </si>
  <si>
    <t>Kuwait</t>
  </si>
  <si>
    <t>Taiwan</t>
  </si>
  <si>
    <t>Albania</t>
  </si>
  <si>
    <t>Egipte</t>
  </si>
  <si>
    <t xml:space="preserve"> </t>
  </si>
  <si>
    <t>Libia</t>
  </si>
  <si>
    <t>Rep. De Sud-àfrica</t>
  </si>
  <si>
    <t>Vietnam</t>
  </si>
  <si>
    <t>Font: Ajuntament de Sabadell. Informació de Base.</t>
  </si>
  <si>
    <t>Filipines</t>
  </si>
  <si>
    <t>Mauritània</t>
  </si>
  <si>
    <t>República Txeca</t>
  </si>
  <si>
    <t>Sèrbia</t>
  </si>
  <si>
    <t>Unió dels Emirats Àrabs</t>
  </si>
  <si>
    <t>Tailàndia</t>
  </si>
  <si>
    <t>Tunísia</t>
  </si>
  <si>
    <t>Indonèsia</t>
  </si>
  <si>
    <t>Letònia</t>
  </si>
  <si>
    <t>Altes i baixes de Sabadell amb l'estranger. 1/1/2021 a 31/12/2021</t>
  </si>
  <si>
    <t>Qatar</t>
  </si>
  <si>
    <t>Nepal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</si>
</sst>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&quot;Sí&quot;;&quot;Sí&quot;;&quot;No&quot;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2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right" wrapText="1"/>
      <protection/>
    </xf>
    <xf numFmtId="0" fontId="8" fillId="0" borderId="0" xfId="54" applyFont="1" applyFill="1" applyBorder="1" applyAlignment="1">
      <alignment horizontal="right" wrapText="1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1" xfId="54" applyFont="1" applyFill="1" applyBorder="1" applyAlignment="1">
      <alignment horizontal="right"/>
      <protection/>
    </xf>
    <xf numFmtId="0" fontId="0" fillId="0" borderId="0" xfId="0" applyAlignment="1">
      <alignment/>
    </xf>
    <xf numFmtId="0" fontId="8" fillId="0" borderId="12" xfId="54" applyFont="1" applyFill="1" applyBorder="1" applyAlignment="1">
      <alignment horizontal="righ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right" wrapText="1"/>
      <protection/>
    </xf>
    <xf numFmtId="0" fontId="8" fillId="0" borderId="12" xfId="54" applyFont="1" applyFill="1" applyBorder="1" applyAlignment="1">
      <alignment horizontal="left" wrapText="1"/>
      <protection/>
    </xf>
    <xf numFmtId="0" fontId="8" fillId="0" borderId="0" xfId="0" applyFont="1" applyBorder="1" applyAlignment="1">
      <alignment horizontal="lef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8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0.5625" style="0" customWidth="1"/>
    <col min="6" max="8" width="5.7109375" style="0" customWidth="1"/>
    <col min="9" max="9" width="0.85546875" style="0" customWidth="1"/>
    <col min="10" max="10" width="17.00390625" style="0" customWidth="1"/>
    <col min="11" max="11" width="7.00390625" style="0" bestFit="1" customWidth="1"/>
    <col min="12" max="13" width="5.7109375" style="0" customWidth="1"/>
    <col min="14" max="14" width="0.42578125" style="0" customWidth="1"/>
    <col min="15" max="17" width="5.7109375" style="0" customWidth="1"/>
  </cols>
  <sheetData>
    <row r="1" ht="15.75">
      <c r="A1" s="1" t="s">
        <v>0</v>
      </c>
    </row>
    <row r="2" ht="15">
      <c r="A2" s="2" t="s">
        <v>99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6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7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7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7" t="s">
        <v>5</v>
      </c>
      <c r="B5" s="5" t="s">
        <v>6</v>
      </c>
      <c r="C5" s="5" t="s">
        <v>7</v>
      </c>
      <c r="D5" s="5" t="s">
        <v>68</v>
      </c>
      <c r="E5" s="5"/>
      <c r="F5" s="5" t="s">
        <v>6</v>
      </c>
      <c r="G5" s="5" t="s">
        <v>7</v>
      </c>
      <c r="H5" s="5" t="s">
        <v>68</v>
      </c>
      <c r="I5" s="5"/>
      <c r="J5" s="7" t="s">
        <v>5</v>
      </c>
      <c r="K5" s="5" t="s">
        <v>6</v>
      </c>
      <c r="L5" s="5" t="s">
        <v>7</v>
      </c>
      <c r="M5" s="5" t="s">
        <v>68</v>
      </c>
      <c r="N5" s="5"/>
      <c r="O5" s="5" t="s">
        <v>6</v>
      </c>
      <c r="P5" s="5" t="s">
        <v>7</v>
      </c>
      <c r="Q5" s="5" t="s">
        <v>68</v>
      </c>
    </row>
    <row r="6" spans="1:18" ht="12.75">
      <c r="A6" s="16" t="s">
        <v>57</v>
      </c>
      <c r="B6" s="16">
        <f>SUM(B7:B22)</f>
        <v>197</v>
      </c>
      <c r="C6" s="16">
        <f>SUM(C7:C22)</f>
        <v>99</v>
      </c>
      <c r="D6" s="16">
        <f>B6-C6</f>
        <v>98</v>
      </c>
      <c r="E6" s="16"/>
      <c r="F6" s="34">
        <f>B6*100/$K$57</f>
        <v>9.84015984015984</v>
      </c>
      <c r="G6" s="34">
        <f>C6*100/$L$57</f>
        <v>35.23131672597865</v>
      </c>
      <c r="H6" s="34">
        <f>D6*100/$M$57</f>
        <v>5.694363742010459</v>
      </c>
      <c r="I6" s="11"/>
      <c r="J6" s="35" t="s">
        <v>22</v>
      </c>
      <c r="K6" s="8">
        <v>49</v>
      </c>
      <c r="L6" s="8">
        <v>3</v>
      </c>
      <c r="M6" s="8">
        <f aca="true" t="shared" si="0" ref="M6:M14">K6-L6</f>
        <v>46</v>
      </c>
      <c r="N6" s="9"/>
      <c r="O6" s="18">
        <f>K6*100/$K$57</f>
        <v>2.4475524475524475</v>
      </c>
      <c r="P6" s="18">
        <f>L6*100/$L$57</f>
        <v>1.0676156583629892</v>
      </c>
      <c r="Q6" s="18">
        <f>M6*100/$M$57</f>
        <v>2.672864613596746</v>
      </c>
      <c r="R6" s="45"/>
    </row>
    <row r="7" spans="1:17" ht="12" customHeight="1">
      <c r="A7" s="8" t="s">
        <v>8</v>
      </c>
      <c r="B7" s="8">
        <v>32</v>
      </c>
      <c r="C7" s="8">
        <v>25</v>
      </c>
      <c r="D7" s="8">
        <f aca="true" t="shared" si="1" ref="D7:D13">B7-C7</f>
        <v>7</v>
      </c>
      <c r="E7" s="8"/>
      <c r="F7" s="18">
        <f>B7*100/$K$57</f>
        <v>1.5984015984015985</v>
      </c>
      <c r="G7" s="18">
        <f>C7*100/$L$57</f>
        <v>8.896797153024911</v>
      </c>
      <c r="H7" s="18">
        <f>D7*100/$M$57</f>
        <v>0.40674026728646134</v>
      </c>
      <c r="I7" s="11"/>
      <c r="J7" s="35" t="s">
        <v>24</v>
      </c>
      <c r="K7" s="8">
        <v>11</v>
      </c>
      <c r="L7" s="8">
        <v>0</v>
      </c>
      <c r="M7" s="8">
        <f t="shared" si="0"/>
        <v>11</v>
      </c>
      <c r="N7" s="9"/>
      <c r="O7" s="18">
        <f>K7*100/$K$57</f>
        <v>0.5494505494505495</v>
      </c>
      <c r="P7" s="18">
        <f>L7*100/$L$57</f>
        <v>0</v>
      </c>
      <c r="Q7" s="18">
        <f>M7*100/$M$57</f>
        <v>0.6391632771644393</v>
      </c>
    </row>
    <row r="8" spans="1:17" ht="12.75">
      <c r="A8" s="8" t="s">
        <v>9</v>
      </c>
      <c r="B8" s="8">
        <v>0</v>
      </c>
      <c r="C8" s="8">
        <v>3</v>
      </c>
      <c r="D8" s="8">
        <f t="shared" si="1"/>
        <v>-3</v>
      </c>
      <c r="E8" s="8"/>
      <c r="F8" s="18">
        <f>B8*100/$K$57</f>
        <v>0</v>
      </c>
      <c r="G8" s="18">
        <f>C8*100/$L$57</f>
        <v>1.0676156583629892</v>
      </c>
      <c r="H8" s="18">
        <f>D8*100/$M$57</f>
        <v>-0.17431725740848344</v>
      </c>
      <c r="I8" s="11"/>
      <c r="J8" s="8" t="s">
        <v>26</v>
      </c>
      <c r="K8" s="8">
        <v>78</v>
      </c>
      <c r="L8" s="8">
        <v>13</v>
      </c>
      <c r="M8" s="8">
        <f t="shared" si="0"/>
        <v>65</v>
      </c>
      <c r="N8" s="9"/>
      <c r="O8" s="18">
        <f>K8*100/$K$57</f>
        <v>3.896103896103896</v>
      </c>
      <c r="P8" s="18">
        <f>L8*100/$L$57</f>
        <v>4.6263345195729535</v>
      </c>
      <c r="Q8" s="18">
        <f>M8*100/$M$57</f>
        <v>3.7768739105171414</v>
      </c>
    </row>
    <row r="9" spans="1:17" ht="12.75">
      <c r="A9" s="8" t="s">
        <v>11</v>
      </c>
      <c r="B9" s="8">
        <v>11</v>
      </c>
      <c r="C9" s="8">
        <v>8</v>
      </c>
      <c r="D9" s="8">
        <f t="shared" si="1"/>
        <v>3</v>
      </c>
      <c r="E9" s="8"/>
      <c r="F9" s="18">
        <f>B9*100/$K$57</f>
        <v>0.5494505494505495</v>
      </c>
      <c r="G9" s="18">
        <f>C9*100/$L$57</f>
        <v>2.8469750889679717</v>
      </c>
      <c r="H9" s="18">
        <f>D9*100/$M$57</f>
        <v>0.17431725740848344</v>
      </c>
      <c r="I9" s="11"/>
      <c r="J9" s="14" t="s">
        <v>70</v>
      </c>
      <c r="K9" s="8">
        <v>23</v>
      </c>
      <c r="L9" s="8">
        <v>12</v>
      </c>
      <c r="M9" s="8">
        <f t="shared" si="0"/>
        <v>11</v>
      </c>
      <c r="N9" s="9"/>
      <c r="O9" s="18">
        <f>K9*100/$K$57</f>
        <v>1.1488511488511488</v>
      </c>
      <c r="P9" s="18">
        <f>L9*100/$L$57</f>
        <v>4.270462633451957</v>
      </c>
      <c r="Q9" s="18">
        <f>M9*100/$M$57</f>
        <v>0.6391632771644393</v>
      </c>
    </row>
    <row r="10" spans="1:17" ht="12.75">
      <c r="A10" s="8" t="s">
        <v>12</v>
      </c>
      <c r="B10" s="8">
        <v>5</v>
      </c>
      <c r="C10" s="8">
        <v>0</v>
      </c>
      <c r="D10" s="8">
        <f t="shared" si="1"/>
        <v>5</v>
      </c>
      <c r="E10" s="8"/>
      <c r="F10" s="18">
        <f>B10*100/$K$57</f>
        <v>0.24975024975024976</v>
      </c>
      <c r="G10" s="18">
        <f>C10*100/$L$57</f>
        <v>0</v>
      </c>
      <c r="H10" s="18">
        <f>D10*100/$M$57</f>
        <v>0.2905287623474724</v>
      </c>
      <c r="I10" s="11"/>
      <c r="J10" s="35" t="s">
        <v>28</v>
      </c>
      <c r="K10" s="8">
        <v>2</v>
      </c>
      <c r="L10" s="8">
        <v>0</v>
      </c>
      <c r="M10" s="8">
        <f t="shared" si="0"/>
        <v>2</v>
      </c>
      <c r="N10" s="9"/>
      <c r="O10" s="18">
        <f>K10*100/$K$57</f>
        <v>0.0999000999000999</v>
      </c>
      <c r="P10" s="18">
        <f>L10*100/$L$57</f>
        <v>0</v>
      </c>
      <c r="Q10" s="18">
        <f>M10*100/$M$57</f>
        <v>0.11621150493898896</v>
      </c>
    </row>
    <row r="11" spans="1:17" ht="12.75">
      <c r="A11" s="8" t="s">
        <v>13</v>
      </c>
      <c r="B11" s="8">
        <v>2</v>
      </c>
      <c r="C11" s="8">
        <v>2</v>
      </c>
      <c r="D11" s="8">
        <f t="shared" si="1"/>
        <v>0</v>
      </c>
      <c r="E11" s="8"/>
      <c r="F11" s="18">
        <f>B11*100/$K$57</f>
        <v>0.0999000999000999</v>
      </c>
      <c r="G11" s="18">
        <f>C11*100/$L$57</f>
        <v>0.7117437722419929</v>
      </c>
      <c r="H11" s="18">
        <f>D11*100/$M$57</f>
        <v>0</v>
      </c>
      <c r="I11" s="11"/>
      <c r="J11" s="14" t="s">
        <v>31</v>
      </c>
      <c r="K11" s="8">
        <v>93</v>
      </c>
      <c r="L11" s="8">
        <v>0</v>
      </c>
      <c r="M11" s="8">
        <f t="shared" si="0"/>
        <v>93</v>
      </c>
      <c r="N11" s="9"/>
      <c r="O11" s="18">
        <f>K11*100/$K$57</f>
        <v>4.6453546453546455</v>
      </c>
      <c r="P11" s="18">
        <f>L11*100/$L$57</f>
        <v>0</v>
      </c>
      <c r="Q11" s="18">
        <f>M11*100/$M$57</f>
        <v>5.403834979662987</v>
      </c>
    </row>
    <row r="12" spans="1:17" ht="12.75">
      <c r="A12" s="35" t="s">
        <v>16</v>
      </c>
      <c r="B12" s="8">
        <v>20</v>
      </c>
      <c r="C12" s="8">
        <v>38</v>
      </c>
      <c r="D12" s="8">
        <f t="shared" si="1"/>
        <v>-18</v>
      </c>
      <c r="E12" s="8"/>
      <c r="F12" s="18">
        <f>B12*100/$K$57</f>
        <v>0.999000999000999</v>
      </c>
      <c r="G12" s="18">
        <f>C12*100/$L$57</f>
        <v>13.523131672597865</v>
      </c>
      <c r="H12" s="18">
        <f>D12*100/$M$57</f>
        <v>-1.0459035444509006</v>
      </c>
      <c r="I12" s="11"/>
      <c r="J12" s="14" t="s">
        <v>33</v>
      </c>
      <c r="K12" s="8">
        <v>31</v>
      </c>
      <c r="L12" s="8">
        <v>7</v>
      </c>
      <c r="M12" s="8">
        <f t="shared" si="0"/>
        <v>24</v>
      </c>
      <c r="N12" s="9"/>
      <c r="O12" s="18">
        <f>K12*100/$K$57</f>
        <v>1.5484515484515484</v>
      </c>
      <c r="P12" s="18">
        <f>L12*100/$L$57</f>
        <v>2.491103202846975</v>
      </c>
      <c r="Q12" s="18">
        <f>M12*100/$M$57</f>
        <v>1.3945380592678676</v>
      </c>
    </row>
    <row r="13" spans="1:17" ht="12.75">
      <c r="A13" s="35" t="s">
        <v>80</v>
      </c>
      <c r="B13" s="8">
        <v>4</v>
      </c>
      <c r="C13" s="8">
        <v>0</v>
      </c>
      <c r="D13" s="8">
        <f t="shared" si="1"/>
        <v>4</v>
      </c>
      <c r="E13" s="8"/>
      <c r="F13" s="18">
        <f>B13*100/$K$57</f>
        <v>0.1998001998001998</v>
      </c>
      <c r="G13" s="18">
        <f>C13*100/$L$57</f>
        <v>0</v>
      </c>
      <c r="H13" s="18">
        <f>D13*100/$M$57</f>
        <v>0.23242300987797793</v>
      </c>
      <c r="I13" s="11"/>
      <c r="J13" s="14" t="s">
        <v>34</v>
      </c>
      <c r="K13" s="8">
        <v>5</v>
      </c>
      <c r="L13" s="8">
        <v>0</v>
      </c>
      <c r="M13" s="8">
        <f t="shared" si="0"/>
        <v>5</v>
      </c>
      <c r="N13" s="9"/>
      <c r="O13" s="18">
        <f>K13*100/$K$57</f>
        <v>0.24975024975024976</v>
      </c>
      <c r="P13" s="18">
        <f>L13*100/$L$57</f>
        <v>0</v>
      </c>
      <c r="Q13" s="18">
        <f>M13*100/$M$57</f>
        <v>0.2905287623474724</v>
      </c>
    </row>
    <row r="14" spans="1:17" ht="12.75">
      <c r="A14" s="8" t="s">
        <v>19</v>
      </c>
      <c r="B14" s="8">
        <v>7</v>
      </c>
      <c r="C14" s="8">
        <v>2</v>
      </c>
      <c r="D14" s="8">
        <f aca="true" t="shared" si="2" ref="D14:D19">B14-C14</f>
        <v>5</v>
      </c>
      <c r="E14" s="8"/>
      <c r="F14" s="18">
        <f>B14*100/$K$57</f>
        <v>0.34965034965034963</v>
      </c>
      <c r="G14" s="18">
        <f>C14*100/$L$57</f>
        <v>0.7117437722419929</v>
      </c>
      <c r="H14" s="18">
        <f>D14*100/$M$57</f>
        <v>0.2905287623474724</v>
      </c>
      <c r="I14" s="11"/>
      <c r="J14" s="14" t="s">
        <v>72</v>
      </c>
      <c r="K14" s="8">
        <v>1</v>
      </c>
      <c r="L14" s="8">
        <v>0</v>
      </c>
      <c r="M14" s="8">
        <f t="shared" si="0"/>
        <v>1</v>
      </c>
      <c r="N14" s="9"/>
      <c r="O14" s="18">
        <f>K14*100/$K$57</f>
        <v>0.04995004995004995</v>
      </c>
      <c r="P14" s="18">
        <f>L14*100/$L$57</f>
        <v>0</v>
      </c>
      <c r="Q14" s="18">
        <f>M14*100/$M$57</f>
        <v>0.05810575246949448</v>
      </c>
    </row>
    <row r="15" spans="1:17" ht="12.75">
      <c r="A15" s="8" t="s">
        <v>21</v>
      </c>
      <c r="B15" s="8">
        <v>25</v>
      </c>
      <c r="C15" s="8">
        <v>6</v>
      </c>
      <c r="D15" s="8">
        <f t="shared" si="2"/>
        <v>19</v>
      </c>
      <c r="E15" s="8"/>
      <c r="F15" s="18">
        <f>B15*100/$K$57</f>
        <v>1.2487512487512487</v>
      </c>
      <c r="G15" s="18">
        <f>C15*100/$L$57</f>
        <v>2.1352313167259784</v>
      </c>
      <c r="H15" s="18">
        <f>D15*100/$M$57</f>
        <v>1.1040092969203952</v>
      </c>
      <c r="I15" s="11"/>
      <c r="J15" s="35" t="s">
        <v>36</v>
      </c>
      <c r="K15" s="8">
        <v>36</v>
      </c>
      <c r="L15" s="8">
        <v>1</v>
      </c>
      <c r="M15" s="8">
        <f aca="true" t="shared" si="3" ref="M15:M42">K15-L15</f>
        <v>35</v>
      </c>
      <c r="N15" s="9"/>
      <c r="O15" s="18">
        <f>K15*100/$K$57</f>
        <v>1.7982017982017982</v>
      </c>
      <c r="P15" s="18">
        <f>L15*100/$L$57</f>
        <v>0.35587188612099646</v>
      </c>
      <c r="Q15" s="18">
        <f>M15*100/$M$57</f>
        <v>2.0337013364323067</v>
      </c>
    </row>
    <row r="16" spans="1:17" ht="12.75">
      <c r="A16" s="8" t="s">
        <v>98</v>
      </c>
      <c r="B16" s="8">
        <v>0</v>
      </c>
      <c r="C16" s="8">
        <v>1</v>
      </c>
      <c r="D16" s="8">
        <f t="shared" si="2"/>
        <v>-1</v>
      </c>
      <c r="E16" s="8"/>
      <c r="F16" s="18">
        <f>B16*100/$K$57</f>
        <v>0</v>
      </c>
      <c r="G16" s="18">
        <f>C16*100/$L$57</f>
        <v>0.35587188612099646</v>
      </c>
      <c r="H16" s="18">
        <f>D16*100/$M$57</f>
        <v>-0.05810575246949448</v>
      </c>
      <c r="I16" s="11"/>
      <c r="J16" s="35" t="s">
        <v>37</v>
      </c>
      <c r="K16" s="8">
        <v>101</v>
      </c>
      <c r="L16" s="8">
        <v>1</v>
      </c>
      <c r="M16" s="8">
        <f t="shared" si="3"/>
        <v>100</v>
      </c>
      <c r="N16" s="9"/>
      <c r="O16" s="18">
        <f>K16*100/$K$57</f>
        <v>5.044955044955045</v>
      </c>
      <c r="P16" s="18">
        <f>L16*100/$L$57</f>
        <v>0.35587188612099646</v>
      </c>
      <c r="Q16" s="18">
        <f>M16*100/$M$57</f>
        <v>5.810575246949448</v>
      </c>
    </row>
    <row r="17" spans="1:17" ht="12.75">
      <c r="A17" s="8" t="s">
        <v>23</v>
      </c>
      <c r="B17" s="8">
        <v>10</v>
      </c>
      <c r="C17" s="8">
        <v>5</v>
      </c>
      <c r="D17" s="8">
        <f t="shared" si="2"/>
        <v>5</v>
      </c>
      <c r="E17" s="8"/>
      <c r="F17" s="18">
        <f>B17*100/$K$57</f>
        <v>0.4995004995004995</v>
      </c>
      <c r="G17" s="18">
        <f>C17*100/$L$57</f>
        <v>1.7793594306049823</v>
      </c>
      <c r="H17" s="18">
        <f>D17*100/$M$57</f>
        <v>0.2905287623474724</v>
      </c>
      <c r="I17" s="11"/>
      <c r="J17" s="35" t="s">
        <v>71</v>
      </c>
      <c r="K17" s="8">
        <v>50</v>
      </c>
      <c r="L17" s="8">
        <v>5</v>
      </c>
      <c r="M17" s="8">
        <f t="shared" si="3"/>
        <v>45</v>
      </c>
      <c r="N17" s="9"/>
      <c r="O17" s="18">
        <f>K17*100/$K$57</f>
        <v>2.4975024975024973</v>
      </c>
      <c r="P17" s="18">
        <f>L17*100/$L$57</f>
        <v>1.7793594306049823</v>
      </c>
      <c r="Q17" s="18">
        <f>M17*100/$M$57</f>
        <v>2.6147588611272514</v>
      </c>
    </row>
    <row r="18" spans="1:17" ht="12.75">
      <c r="A18" s="8" t="s">
        <v>25</v>
      </c>
      <c r="B18" s="8">
        <v>4</v>
      </c>
      <c r="C18" s="8">
        <v>0</v>
      </c>
      <c r="D18" s="8">
        <f t="shared" si="2"/>
        <v>4</v>
      </c>
      <c r="E18" s="8"/>
      <c r="F18" s="18">
        <f>B18*100/$K$57</f>
        <v>0.1998001998001998</v>
      </c>
      <c r="G18" s="18">
        <f>C18*100/$L$57</f>
        <v>0</v>
      </c>
      <c r="H18" s="18">
        <f>D18*100/$M$57</f>
        <v>0.23242300987797793</v>
      </c>
      <c r="I18" s="11"/>
      <c r="J18" s="14" t="s">
        <v>39</v>
      </c>
      <c r="K18" s="8">
        <v>29</v>
      </c>
      <c r="L18" s="8">
        <v>0</v>
      </c>
      <c r="M18" s="8">
        <f t="shared" si="3"/>
        <v>29</v>
      </c>
      <c r="N18" s="12"/>
      <c r="O18" s="18">
        <f>K18*100/$K$57</f>
        <v>1.4485514485514486</v>
      </c>
      <c r="P18" s="18">
        <f>L18*100/$L$57</f>
        <v>0</v>
      </c>
      <c r="Q18" s="18">
        <f>M18*100/$M$57</f>
        <v>1.68506682161534</v>
      </c>
    </row>
    <row r="19" spans="1:17" ht="12.75">
      <c r="A19" s="8" t="s">
        <v>27</v>
      </c>
      <c r="B19" s="8">
        <v>26</v>
      </c>
      <c r="C19" s="8">
        <v>3</v>
      </c>
      <c r="D19" s="8">
        <f t="shared" si="2"/>
        <v>23</v>
      </c>
      <c r="E19" s="8"/>
      <c r="F19" s="18">
        <f>B19*100/$K$57</f>
        <v>1.2987012987012987</v>
      </c>
      <c r="G19" s="18">
        <f>C19*100/$L$57</f>
        <v>1.0676156583629892</v>
      </c>
      <c r="H19" s="18">
        <f>D19*100/$M$57</f>
        <v>1.336432306798373</v>
      </c>
      <c r="I19" s="11"/>
      <c r="J19" s="8" t="s">
        <v>40</v>
      </c>
      <c r="K19" s="8">
        <v>126</v>
      </c>
      <c r="L19" s="8">
        <v>2</v>
      </c>
      <c r="M19" s="8">
        <f t="shared" si="3"/>
        <v>124</v>
      </c>
      <c r="N19" s="38"/>
      <c r="O19" s="18">
        <f>K19*100/$K$57</f>
        <v>6.293706293706293</v>
      </c>
      <c r="P19" s="18">
        <f>L19*100/$L$57</f>
        <v>0.7117437722419929</v>
      </c>
      <c r="Q19" s="18">
        <f>M19*100/$M$57</f>
        <v>7.205113306217315</v>
      </c>
    </row>
    <row r="20" spans="1:17" ht="12.75">
      <c r="A20" s="8" t="s">
        <v>92</v>
      </c>
      <c r="B20" s="8">
        <v>0</v>
      </c>
      <c r="C20" s="8">
        <v>1</v>
      </c>
      <c r="D20" s="8">
        <f aca="true" t="shared" si="4" ref="D20:D57">B20-C20</f>
        <v>-1</v>
      </c>
      <c r="F20" s="18">
        <f>B20*100/$K$57</f>
        <v>0</v>
      </c>
      <c r="G20" s="18">
        <f>C20*100/$L$57</f>
        <v>0.35587188612099646</v>
      </c>
      <c r="H20" s="18">
        <f>D20*100/$M$57</f>
        <v>-0.05810575246949448</v>
      </c>
      <c r="I20" s="11"/>
      <c r="J20" s="15" t="s">
        <v>42</v>
      </c>
      <c r="K20" s="8">
        <v>42</v>
      </c>
      <c r="L20" s="8">
        <v>8</v>
      </c>
      <c r="M20" s="8">
        <f t="shared" si="3"/>
        <v>34</v>
      </c>
      <c r="N20" s="37"/>
      <c r="O20" s="18">
        <f>K20*100/$K$57</f>
        <v>2.097902097902098</v>
      </c>
      <c r="P20" s="18">
        <f>L20*100/$L$57</f>
        <v>2.8469750889679717</v>
      </c>
      <c r="Q20" s="18">
        <f>M20*100/$M$57</f>
        <v>1.9755955839628123</v>
      </c>
    </row>
    <row r="21" spans="1:17" ht="12.75">
      <c r="A21" s="8" t="s">
        <v>30</v>
      </c>
      <c r="B21" s="8">
        <v>44</v>
      </c>
      <c r="C21" s="8">
        <v>5</v>
      </c>
      <c r="D21" s="8">
        <f t="shared" si="4"/>
        <v>39</v>
      </c>
      <c r="E21" s="8"/>
      <c r="F21" s="18">
        <f>B21*100/$K$57</f>
        <v>2.197802197802198</v>
      </c>
      <c r="G21" s="18">
        <f>C21*100/$L$57</f>
        <v>1.7793594306049823</v>
      </c>
      <c r="H21" s="18">
        <f>D21*100/$M$57</f>
        <v>2.266124346310285</v>
      </c>
      <c r="I21" s="11"/>
      <c r="J21" s="16" t="s">
        <v>63</v>
      </c>
      <c r="K21" s="16">
        <f>SUM(K22:K40)</f>
        <v>168</v>
      </c>
      <c r="L21" s="16">
        <f>SUM(L22:L40)</f>
        <v>10</v>
      </c>
      <c r="M21" s="16">
        <f t="shared" si="3"/>
        <v>158</v>
      </c>
      <c r="N21" s="37"/>
      <c r="O21" s="34">
        <f>K21*100/$K$57</f>
        <v>8.391608391608392</v>
      </c>
      <c r="P21" s="34">
        <f>L21*100/$L$57</f>
        <v>3.5587188612099645</v>
      </c>
      <c r="Q21" s="34">
        <f>M21*100/$M$57</f>
        <v>9.180708890180128</v>
      </c>
    </row>
    <row r="22" spans="1:17" ht="12.75">
      <c r="A22" s="15" t="s">
        <v>32</v>
      </c>
      <c r="B22" s="8">
        <v>7</v>
      </c>
      <c r="C22" s="8">
        <v>0</v>
      </c>
      <c r="D22" s="8">
        <f t="shared" si="4"/>
        <v>7</v>
      </c>
      <c r="E22" s="8"/>
      <c r="F22" s="18">
        <f>B22*100/$K$57</f>
        <v>0.34965034965034963</v>
      </c>
      <c r="G22" s="18">
        <f>C22*100/$L$57</f>
        <v>0</v>
      </c>
      <c r="H22" s="18">
        <f>D22*100/$M$57</f>
        <v>0.40674026728646134</v>
      </c>
      <c r="I22" s="11"/>
      <c r="J22" s="8" t="s">
        <v>79</v>
      </c>
      <c r="K22" s="8">
        <v>2</v>
      </c>
      <c r="L22" s="8">
        <v>0</v>
      </c>
      <c r="M22" s="8">
        <f t="shared" si="3"/>
        <v>2</v>
      </c>
      <c r="N22" s="9"/>
      <c r="O22" s="18">
        <f>K22*100/$K$57</f>
        <v>0.0999000999000999</v>
      </c>
      <c r="P22" s="18">
        <f>L22*100/$L$57</f>
        <v>0</v>
      </c>
      <c r="Q22" s="18">
        <f>M22*100/$M$57</f>
        <v>0.11621150493898896</v>
      </c>
    </row>
    <row r="23" spans="1:17" ht="12.75">
      <c r="A23" s="17" t="s">
        <v>59</v>
      </c>
      <c r="B23" s="16">
        <f>SUM(B24:B33)</f>
        <v>110</v>
      </c>
      <c r="C23" s="16">
        <f>SUM(C24:C33)</f>
        <v>83</v>
      </c>
      <c r="D23" s="16">
        <f t="shared" si="4"/>
        <v>27</v>
      </c>
      <c r="E23" s="8"/>
      <c r="F23" s="34">
        <f>B23*100/$K$57</f>
        <v>5.4945054945054945</v>
      </c>
      <c r="G23" s="34">
        <f>C23*100/$L$57</f>
        <v>29.537366548042705</v>
      </c>
      <c r="H23" s="34">
        <f>D23*100/$M$57</f>
        <v>1.568855316676351</v>
      </c>
      <c r="I23" s="11"/>
      <c r="J23" s="15" t="s">
        <v>74</v>
      </c>
      <c r="K23" s="8">
        <v>2</v>
      </c>
      <c r="L23" s="8">
        <v>0</v>
      </c>
      <c r="M23" s="8">
        <f t="shared" si="3"/>
        <v>2</v>
      </c>
      <c r="N23" s="9"/>
      <c r="O23" s="18">
        <f>K23*100/$K$57</f>
        <v>0.0999000999000999</v>
      </c>
      <c r="P23" s="18">
        <f>L23*100/$L$57</f>
        <v>0</v>
      </c>
      <c r="Q23" s="18">
        <f>M23*100/$M$57</f>
        <v>0.11621150493898896</v>
      </c>
    </row>
    <row r="24" spans="1:17" ht="12.75">
      <c r="A24" s="14" t="s">
        <v>83</v>
      </c>
      <c r="B24" s="8">
        <v>5</v>
      </c>
      <c r="C24" s="8">
        <v>0</v>
      </c>
      <c r="D24" s="8">
        <f t="shared" si="4"/>
        <v>5</v>
      </c>
      <c r="E24" s="8"/>
      <c r="F24" s="18">
        <f>B24*100/$K$57</f>
        <v>0.24975024975024976</v>
      </c>
      <c r="G24" s="18">
        <f>C24*100/$L$57</f>
        <v>0</v>
      </c>
      <c r="H24" s="18">
        <f>D24*100/$M$57</f>
        <v>0.2905287623474724</v>
      </c>
      <c r="I24" s="11"/>
      <c r="J24" s="8" t="s">
        <v>97</v>
      </c>
      <c r="K24" s="8">
        <v>0</v>
      </c>
      <c r="L24" s="8">
        <v>2</v>
      </c>
      <c r="M24" s="8">
        <f t="shared" si="3"/>
        <v>-2</v>
      </c>
      <c r="N24" s="9"/>
      <c r="O24" s="18">
        <f>K24*100/$K$57</f>
        <v>0</v>
      </c>
      <c r="P24" s="18">
        <f>L24*100/$L$57</f>
        <v>0.7117437722419929</v>
      </c>
      <c r="Q24" s="18">
        <f>M24*100/$M$57</f>
        <v>-0.11621150493898896</v>
      </c>
    </row>
    <row r="25" spans="1:17" ht="12.75">
      <c r="A25" s="14" t="s">
        <v>35</v>
      </c>
      <c r="B25" s="8">
        <v>7</v>
      </c>
      <c r="C25" s="8">
        <v>27</v>
      </c>
      <c r="D25" s="8">
        <f t="shared" si="4"/>
        <v>-20</v>
      </c>
      <c r="E25" s="8"/>
      <c r="F25" s="18">
        <f>B25*100/$K$57</f>
        <v>0.34965034965034963</v>
      </c>
      <c r="G25" s="18">
        <f>C25*100/$L$57</f>
        <v>9.608540925266905</v>
      </c>
      <c r="H25" s="18">
        <f>D25*100/$M$57</f>
        <v>-1.1621150493898895</v>
      </c>
      <c r="I25" s="11"/>
      <c r="J25" s="8" t="s">
        <v>90</v>
      </c>
      <c r="K25" s="8">
        <v>2</v>
      </c>
      <c r="L25" s="8">
        <v>0</v>
      </c>
      <c r="M25" s="8">
        <f t="shared" si="3"/>
        <v>2</v>
      </c>
      <c r="O25" s="18">
        <f>K25*100/$K$57</f>
        <v>0.0999000999000999</v>
      </c>
      <c r="P25" s="18">
        <f>L25*100/$L$57</f>
        <v>0</v>
      </c>
      <c r="Q25" s="18">
        <f>M25*100/$M$57</f>
        <v>0.11621150493898896</v>
      </c>
    </row>
    <row r="26" spans="1:17" ht="12.75">
      <c r="A26" s="8" t="s">
        <v>38</v>
      </c>
      <c r="B26" s="8">
        <v>13</v>
      </c>
      <c r="C26" s="8">
        <v>0</v>
      </c>
      <c r="D26" s="8">
        <f t="shared" si="4"/>
        <v>13</v>
      </c>
      <c r="E26" s="8"/>
      <c r="F26" s="18">
        <f>B26*100/$K$57</f>
        <v>0.6493506493506493</v>
      </c>
      <c r="G26" s="18">
        <f>C26*100/$L$57</f>
        <v>0</v>
      </c>
      <c r="H26" s="18">
        <f>D26*100/$M$57</f>
        <v>0.7553747821034282</v>
      </c>
      <c r="I26" s="11"/>
      <c r="J26" s="8" t="s">
        <v>45</v>
      </c>
      <c r="K26" s="8">
        <v>6</v>
      </c>
      <c r="L26" s="8">
        <v>0</v>
      </c>
      <c r="M26" s="8">
        <f t="shared" si="3"/>
        <v>6</v>
      </c>
      <c r="N26" s="9"/>
      <c r="O26" s="18">
        <f>K26*100/$K$57</f>
        <v>0.2997002997002997</v>
      </c>
      <c r="P26" s="18">
        <f>L26*100/$L$57</f>
        <v>0</v>
      </c>
      <c r="Q26" s="18">
        <f>M26*100/$M$57</f>
        <v>0.3486345148169669</v>
      </c>
    </row>
    <row r="27" spans="1:17" ht="12.75">
      <c r="A27" s="8" t="s">
        <v>41</v>
      </c>
      <c r="B27" s="8">
        <v>5</v>
      </c>
      <c r="C27" s="8">
        <v>0</v>
      </c>
      <c r="D27" s="8">
        <f t="shared" si="4"/>
        <v>5</v>
      </c>
      <c r="E27" s="8"/>
      <c r="F27" s="18">
        <f>B27*100/$K$57</f>
        <v>0.24975024975024976</v>
      </c>
      <c r="G27" s="18">
        <f>C27*100/$L$57</f>
        <v>0</v>
      </c>
      <c r="H27" s="18">
        <f>D27*100/$M$57</f>
        <v>0.2905287623474724</v>
      </c>
      <c r="I27" s="11"/>
      <c r="J27" s="8" t="s">
        <v>77</v>
      </c>
      <c r="K27" s="8">
        <v>3</v>
      </c>
      <c r="L27" s="8">
        <v>0</v>
      </c>
      <c r="M27" s="8">
        <f t="shared" si="3"/>
        <v>3</v>
      </c>
      <c r="N27" s="9"/>
      <c r="O27" s="18">
        <f>K27*100/$K$57</f>
        <v>0.14985014985014986</v>
      </c>
      <c r="P27" s="18">
        <f>L27*100/$L$57</f>
        <v>0</v>
      </c>
      <c r="Q27" s="18">
        <f>M27*100/$M$57</f>
        <v>0.17431725740848344</v>
      </c>
    </row>
    <row r="28" spans="1:17" ht="12.75">
      <c r="A28" s="8" t="s">
        <v>43</v>
      </c>
      <c r="B28" s="8">
        <v>0</v>
      </c>
      <c r="C28" s="8">
        <v>1</v>
      </c>
      <c r="D28" s="8">
        <f t="shared" si="4"/>
        <v>-1</v>
      </c>
      <c r="E28" s="8"/>
      <c r="F28" s="18">
        <f>B28*100/$K$57</f>
        <v>0</v>
      </c>
      <c r="G28" s="18">
        <f>C28*100/$L$57</f>
        <v>0.35587188612099646</v>
      </c>
      <c r="H28" s="18">
        <f>D28*100/$M$57</f>
        <v>-0.05810575246949448</v>
      </c>
      <c r="I28" s="11"/>
      <c r="J28" s="8" t="s">
        <v>78</v>
      </c>
      <c r="K28" s="8">
        <v>0</v>
      </c>
      <c r="L28" s="8">
        <v>1</v>
      </c>
      <c r="M28" s="8">
        <f t="shared" si="3"/>
        <v>-1</v>
      </c>
      <c r="N28" s="9"/>
      <c r="O28" s="18">
        <f>K28*100/$K$57</f>
        <v>0</v>
      </c>
      <c r="P28" s="18">
        <f>L28*100/$L$57</f>
        <v>0.35587188612099646</v>
      </c>
      <c r="Q28" s="18">
        <f>M28*100/$M$57</f>
        <v>-0.05810575246949448</v>
      </c>
    </row>
    <row r="29" spans="1:17" ht="12.75">
      <c r="A29" s="8" t="s">
        <v>29</v>
      </c>
      <c r="B29" s="8">
        <v>34</v>
      </c>
      <c r="C29" s="8">
        <v>43</v>
      </c>
      <c r="D29" s="8">
        <f t="shared" si="4"/>
        <v>-9</v>
      </c>
      <c r="E29" s="8"/>
      <c r="F29" s="18">
        <f>B29*100/$K$57</f>
        <v>1.6983016983016983</v>
      </c>
      <c r="G29" s="18">
        <f>C29*100/$L$57</f>
        <v>15.302491103202847</v>
      </c>
      <c r="H29" s="18">
        <f>D29*100/$M$57</f>
        <v>-0.5229517722254503</v>
      </c>
      <c r="I29" s="11"/>
      <c r="J29" s="8" t="s">
        <v>48</v>
      </c>
      <c r="K29" s="8">
        <v>4</v>
      </c>
      <c r="L29" s="8">
        <v>0</v>
      </c>
      <c r="M29" s="8">
        <f t="shared" si="3"/>
        <v>4</v>
      </c>
      <c r="N29" s="9"/>
      <c r="O29" s="18">
        <f>K29*100/$K$57</f>
        <v>0.1998001998001998</v>
      </c>
      <c r="P29" s="18">
        <f>L29*100/$L$57</f>
        <v>0</v>
      </c>
      <c r="Q29" s="18">
        <f>M29*100/$M$57</f>
        <v>0.23242300987797793</v>
      </c>
    </row>
    <row r="30" spans="1:17" ht="12.75">
      <c r="A30" s="8" t="s">
        <v>44</v>
      </c>
      <c r="B30" s="8">
        <v>6</v>
      </c>
      <c r="C30" s="8">
        <v>0</v>
      </c>
      <c r="D30" s="8">
        <f t="shared" si="4"/>
        <v>6</v>
      </c>
      <c r="E30" s="8"/>
      <c r="F30" s="18">
        <f>B30*100/$K$57</f>
        <v>0.2997002997002997</v>
      </c>
      <c r="G30" s="18">
        <f>C30*100/$L$57</f>
        <v>0</v>
      </c>
      <c r="H30" s="18">
        <f>D30*100/$M$57</f>
        <v>0.3486345148169669</v>
      </c>
      <c r="I30" s="11"/>
      <c r="J30" s="8" t="s">
        <v>81</v>
      </c>
      <c r="K30" s="8">
        <v>2</v>
      </c>
      <c r="L30" s="8">
        <v>0</v>
      </c>
      <c r="M30" s="8">
        <f t="shared" si="3"/>
        <v>2</v>
      </c>
      <c r="N30" s="9"/>
      <c r="O30" s="18">
        <f>K30*100/$K$57</f>
        <v>0.0999000999000999</v>
      </c>
      <c r="P30" s="18">
        <f>L30*100/$L$57</f>
        <v>0</v>
      </c>
      <c r="Q30" s="18">
        <f>M30*100/$M$57</f>
        <v>0.11621150493898896</v>
      </c>
    </row>
    <row r="31" spans="1:17" ht="12.75">
      <c r="A31" s="8" t="s">
        <v>93</v>
      </c>
      <c r="B31" s="8">
        <v>2</v>
      </c>
      <c r="C31" s="8">
        <v>0</v>
      </c>
      <c r="D31" s="8">
        <f t="shared" si="4"/>
        <v>2</v>
      </c>
      <c r="E31" s="8"/>
      <c r="F31" s="18">
        <f>B31*100/$K$57</f>
        <v>0.0999000999000999</v>
      </c>
      <c r="G31" s="18">
        <f>C31*100/$L$57</f>
        <v>0</v>
      </c>
      <c r="H31" s="18">
        <f>D31*100/$M$57</f>
        <v>0.11621150493898896</v>
      </c>
      <c r="I31" s="11"/>
      <c r="J31" s="8" t="s">
        <v>101</v>
      </c>
      <c r="K31" s="8">
        <v>1</v>
      </c>
      <c r="L31" s="8">
        <v>0</v>
      </c>
      <c r="M31" s="8">
        <f t="shared" si="3"/>
        <v>1</v>
      </c>
      <c r="N31" s="9"/>
      <c r="O31" s="18">
        <f>K31*100/$K$57</f>
        <v>0.04995004995004995</v>
      </c>
      <c r="P31" s="18">
        <f>L31*100/$L$57</f>
        <v>0</v>
      </c>
      <c r="Q31" s="18">
        <f>M31*100/$M$57</f>
        <v>0.05810575246949448</v>
      </c>
    </row>
    <row r="32" spans="1:17" ht="12.75">
      <c r="A32" s="8" t="s">
        <v>46</v>
      </c>
      <c r="B32" s="8">
        <v>15</v>
      </c>
      <c r="C32" s="8">
        <v>10</v>
      </c>
      <c r="D32" s="8">
        <f t="shared" si="4"/>
        <v>5</v>
      </c>
      <c r="E32" s="8"/>
      <c r="F32" s="18">
        <f>B32*100/$K$57</f>
        <v>0.7492507492507493</v>
      </c>
      <c r="G32" s="18">
        <f>C32*100/$L$57</f>
        <v>3.5587188612099645</v>
      </c>
      <c r="H32" s="18">
        <f>D32*100/$M$57</f>
        <v>0.2905287623474724</v>
      </c>
      <c r="I32" s="11"/>
      <c r="J32" s="14" t="s">
        <v>50</v>
      </c>
      <c r="K32" s="14">
        <v>90</v>
      </c>
      <c r="L32" s="14">
        <v>4</v>
      </c>
      <c r="M32" s="8">
        <f t="shared" si="3"/>
        <v>86</v>
      </c>
      <c r="N32" s="37"/>
      <c r="O32" s="18">
        <f>K32*100/$K$57</f>
        <v>4.495504495504496</v>
      </c>
      <c r="P32" s="18">
        <f>L32*100/$L$57</f>
        <v>1.4234875444839858</v>
      </c>
      <c r="Q32" s="18">
        <f>M32*100/$M$57</f>
        <v>4.9970947123765255</v>
      </c>
    </row>
    <row r="33" spans="1:17" ht="12.75">
      <c r="A33" s="8" t="s">
        <v>47</v>
      </c>
      <c r="B33" s="8">
        <v>23</v>
      </c>
      <c r="C33" s="8">
        <v>2</v>
      </c>
      <c r="D33" s="8">
        <f t="shared" si="4"/>
        <v>21</v>
      </c>
      <c r="E33" s="8"/>
      <c r="F33" s="18">
        <f>B33*100/$K$57</f>
        <v>1.1488511488511488</v>
      </c>
      <c r="G33" s="18">
        <f>C33*100/$L$57</f>
        <v>0.7117437722419929</v>
      </c>
      <c r="H33" s="18">
        <f>D33*100/$M$57</f>
        <v>1.220220801859384</v>
      </c>
      <c r="I33" s="11"/>
      <c r="J33" s="14" t="s">
        <v>100</v>
      </c>
      <c r="K33" s="14">
        <v>0</v>
      </c>
      <c r="L33" s="14">
        <v>2</v>
      </c>
      <c r="M33" s="8">
        <f t="shared" si="3"/>
        <v>-2</v>
      </c>
      <c r="N33" s="37"/>
      <c r="O33" s="18">
        <f>K33*100/$K$57</f>
        <v>0</v>
      </c>
      <c r="P33" s="18">
        <f>L33*100/$L$57</f>
        <v>0.7117437722419929</v>
      </c>
      <c r="Q33" s="18">
        <f>M33*100/$M$57</f>
        <v>-0.11621150493898896</v>
      </c>
    </row>
    <row r="34" spans="1:17" ht="12.75">
      <c r="A34" s="16" t="s">
        <v>61</v>
      </c>
      <c r="B34" s="16">
        <f>SUM(B35:B50)</f>
        <v>391</v>
      </c>
      <c r="C34" s="16">
        <f>SUM(C35:C50)</f>
        <v>6</v>
      </c>
      <c r="D34" s="16">
        <f>SUM(D35:D50)</f>
        <v>385</v>
      </c>
      <c r="E34" s="8"/>
      <c r="F34" s="34">
        <f>B34*100/$K$57</f>
        <v>19.53046953046953</v>
      </c>
      <c r="G34" s="34">
        <f>C34*100/$L$57</f>
        <v>2.1352313167259784</v>
      </c>
      <c r="H34" s="34">
        <f>D34*100/$M$57</f>
        <v>22.370714700755375</v>
      </c>
      <c r="I34" s="11"/>
      <c r="J34" s="14" t="s">
        <v>67</v>
      </c>
      <c r="K34" s="14">
        <v>2</v>
      </c>
      <c r="L34" s="14">
        <v>0</v>
      </c>
      <c r="M34" s="8">
        <f t="shared" si="3"/>
        <v>2</v>
      </c>
      <c r="N34" s="37"/>
      <c r="O34" s="18">
        <f>K34*100/$K$57</f>
        <v>0.0999000999000999</v>
      </c>
      <c r="P34" s="18">
        <f>L34*100/$L$57</f>
        <v>0</v>
      </c>
      <c r="Q34" s="18">
        <f>M34*100/$M$57</f>
        <v>0.11621150493898896</v>
      </c>
    </row>
    <row r="35" spans="1:17" ht="12.75">
      <c r="A35" s="8" t="s">
        <v>49</v>
      </c>
      <c r="B35" s="8">
        <v>17</v>
      </c>
      <c r="C35" s="8">
        <v>1</v>
      </c>
      <c r="D35" s="8">
        <f t="shared" si="4"/>
        <v>16</v>
      </c>
      <c r="E35" s="16"/>
      <c r="F35" s="18">
        <f>B35*100/$K$57</f>
        <v>0.8491508491508492</v>
      </c>
      <c r="G35" s="18">
        <f>C35*100/$L$57</f>
        <v>0.35587188612099646</v>
      </c>
      <c r="H35" s="18">
        <f>D35*100/$M$57</f>
        <v>0.9296920395119117</v>
      </c>
      <c r="I35" s="11"/>
      <c r="J35" s="14" t="s">
        <v>95</v>
      </c>
      <c r="K35" s="14">
        <v>3</v>
      </c>
      <c r="L35" s="14">
        <v>0</v>
      </c>
      <c r="M35" s="8">
        <f t="shared" si="3"/>
        <v>3</v>
      </c>
      <c r="O35" s="18">
        <f>K35*100/$K$57</f>
        <v>0.14985014985014986</v>
      </c>
      <c r="P35" s="18">
        <f>L35*100/$L$57</f>
        <v>0</v>
      </c>
      <c r="Q35" s="18">
        <f>M35*100/$M$57</f>
        <v>0.17431725740848344</v>
      </c>
    </row>
    <row r="36" spans="1:17" ht="12.75">
      <c r="A36" s="8" t="s">
        <v>75</v>
      </c>
      <c r="B36" s="8">
        <v>3</v>
      </c>
      <c r="C36" s="8">
        <v>0</v>
      </c>
      <c r="D36" s="8">
        <f t="shared" si="4"/>
        <v>3</v>
      </c>
      <c r="E36" s="16"/>
      <c r="F36" s="18">
        <f>B36*100/$K$57</f>
        <v>0.14985014985014986</v>
      </c>
      <c r="G36" s="18">
        <f>C36*100/$L$57</f>
        <v>0</v>
      </c>
      <c r="H36" s="18">
        <f>D36*100/$M$57</f>
        <v>0.17431725740848344</v>
      </c>
      <c r="I36" s="11"/>
      <c r="J36" s="14" t="s">
        <v>82</v>
      </c>
      <c r="K36" s="14">
        <v>3</v>
      </c>
      <c r="L36" s="14">
        <v>0</v>
      </c>
      <c r="M36" s="8">
        <f t="shared" si="3"/>
        <v>3</v>
      </c>
      <c r="N36" s="12"/>
      <c r="O36" s="18">
        <f>K36*100/$K$57</f>
        <v>0.14985014985014986</v>
      </c>
      <c r="P36" s="18">
        <f>L36*100/$L$57</f>
        <v>0</v>
      </c>
      <c r="Q36" s="18">
        <f>M36*100/$M$57</f>
        <v>0.17431725740848344</v>
      </c>
    </row>
    <row r="37" spans="1:18" ht="12.75">
      <c r="A37" s="8" t="s">
        <v>51</v>
      </c>
      <c r="B37" s="8">
        <v>2</v>
      </c>
      <c r="C37" s="8">
        <v>0</v>
      </c>
      <c r="D37" s="8">
        <f t="shared" si="4"/>
        <v>2</v>
      </c>
      <c r="E37" s="16"/>
      <c r="F37" s="18">
        <f>B37*100/$K$57</f>
        <v>0.0999000999000999</v>
      </c>
      <c r="G37" s="18">
        <f>C37*100/$L$57</f>
        <v>0</v>
      </c>
      <c r="H37" s="18">
        <f>D37*100/$M$57</f>
        <v>0.11621150493898896</v>
      </c>
      <c r="I37" s="11"/>
      <c r="J37" s="14" t="s">
        <v>69</v>
      </c>
      <c r="K37" s="14">
        <v>12</v>
      </c>
      <c r="L37" s="14">
        <v>1</v>
      </c>
      <c r="M37" s="8">
        <f t="shared" si="3"/>
        <v>11</v>
      </c>
      <c r="N37" s="12"/>
      <c r="O37" s="18">
        <f>K37*100/$K$57</f>
        <v>0.5994005994005994</v>
      </c>
      <c r="P37" s="18">
        <f>L37*100/$L$57</f>
        <v>0.35587188612099646</v>
      </c>
      <c r="Q37" s="18">
        <f>M37*100/$M$57</f>
        <v>0.6391632771644393</v>
      </c>
      <c r="R37" s="45"/>
    </row>
    <row r="38" spans="1:18" ht="12.75">
      <c r="A38" s="8" t="s">
        <v>84</v>
      </c>
      <c r="B38" s="8">
        <v>5</v>
      </c>
      <c r="C38" s="8">
        <v>0</v>
      </c>
      <c r="D38" s="8">
        <f t="shared" si="4"/>
        <v>5</v>
      </c>
      <c r="E38" s="16"/>
      <c r="F38" s="18">
        <f>B38*100/$K$57</f>
        <v>0.24975024975024976</v>
      </c>
      <c r="G38" s="18">
        <f>C38*100/$L$57</f>
        <v>0</v>
      </c>
      <c r="H38" s="18">
        <f>D38*100/$M$57</f>
        <v>0.2905287623474724</v>
      </c>
      <c r="I38" s="11"/>
      <c r="J38" s="14" t="s">
        <v>94</v>
      </c>
      <c r="K38" s="14">
        <v>3</v>
      </c>
      <c r="L38" s="14">
        <v>0</v>
      </c>
      <c r="M38" s="8">
        <f t="shared" si="3"/>
        <v>3</v>
      </c>
      <c r="O38" s="18">
        <f>K38*100/$K$57</f>
        <v>0.14985014985014986</v>
      </c>
      <c r="P38" s="18">
        <f>L38*100/$L$57</f>
        <v>0</v>
      </c>
      <c r="Q38" s="18">
        <f>M38*100/$M$57</f>
        <v>0.17431725740848344</v>
      </c>
      <c r="R38" s="45"/>
    </row>
    <row r="39" spans="1:17" ht="12.75">
      <c r="A39" s="8" t="s">
        <v>53</v>
      </c>
      <c r="B39" s="8">
        <v>32</v>
      </c>
      <c r="C39" s="8">
        <v>0</v>
      </c>
      <c r="D39" s="8">
        <f t="shared" si="4"/>
        <v>32</v>
      </c>
      <c r="E39" s="8"/>
      <c r="F39" s="18">
        <f>B39*100/$K$57</f>
        <v>1.5984015984015985</v>
      </c>
      <c r="G39" s="18">
        <f>C39*100/$L$57</f>
        <v>0</v>
      </c>
      <c r="H39" s="18">
        <f>D39*100/$M$57</f>
        <v>1.8593840790238234</v>
      </c>
      <c r="I39" s="11"/>
      <c r="J39" s="14" t="s">
        <v>88</v>
      </c>
      <c r="K39" s="14">
        <v>6</v>
      </c>
      <c r="L39" s="14">
        <v>0</v>
      </c>
      <c r="M39" s="8">
        <f t="shared" si="3"/>
        <v>6</v>
      </c>
      <c r="N39" s="12"/>
      <c r="O39" s="18">
        <f>K39*100/$K$57</f>
        <v>0.2997002997002997</v>
      </c>
      <c r="P39" s="18">
        <f>L39*100/$L$57</f>
        <v>0</v>
      </c>
      <c r="Q39" s="18">
        <f>M39*100/$M$57</f>
        <v>0.3486345148169669</v>
      </c>
    </row>
    <row r="40" spans="1:17" ht="12.75">
      <c r="A40" s="8" t="s">
        <v>55</v>
      </c>
      <c r="B40" s="8">
        <v>16</v>
      </c>
      <c r="C40" s="8">
        <v>0</v>
      </c>
      <c r="D40" s="8">
        <f t="shared" si="4"/>
        <v>16</v>
      </c>
      <c r="E40" s="8"/>
      <c r="F40" s="18">
        <f>B40*100/$K$57</f>
        <v>0.7992007992007992</v>
      </c>
      <c r="G40" s="18">
        <f>C40*100/$L$57</f>
        <v>0</v>
      </c>
      <c r="H40" s="18">
        <f>D40*100/$M$57</f>
        <v>0.9296920395119117</v>
      </c>
      <c r="I40" s="11"/>
      <c r="J40" s="14" t="s">
        <v>52</v>
      </c>
      <c r="K40" s="14">
        <v>27</v>
      </c>
      <c r="L40" s="14">
        <v>0</v>
      </c>
      <c r="M40" s="8">
        <f t="shared" si="3"/>
        <v>27</v>
      </c>
      <c r="N40" s="9"/>
      <c r="O40" s="18">
        <f>K40*100/$K$57</f>
        <v>1.3486513486513487</v>
      </c>
      <c r="P40" s="18">
        <f>L40*100/$L$57</f>
        <v>0</v>
      </c>
      <c r="Q40" s="18">
        <f>M40*100/$M$57</f>
        <v>1.568855316676351</v>
      </c>
    </row>
    <row r="41" spans="1:17" ht="12.75">
      <c r="A41" s="8" t="s">
        <v>56</v>
      </c>
      <c r="B41" s="8">
        <v>12</v>
      </c>
      <c r="C41" s="8">
        <v>0</v>
      </c>
      <c r="D41" s="8">
        <f t="shared" si="4"/>
        <v>12</v>
      </c>
      <c r="E41" s="8"/>
      <c r="F41" s="18">
        <f>B41*100/$K$57</f>
        <v>0.5994005994005994</v>
      </c>
      <c r="G41" s="18">
        <f>C41*100/$L$57</f>
        <v>0</v>
      </c>
      <c r="H41" s="18">
        <f>D41*100/$M$57</f>
        <v>0.6972690296339338</v>
      </c>
      <c r="I41" s="11"/>
      <c r="J41" s="33" t="s">
        <v>64</v>
      </c>
      <c r="K41" s="33">
        <f>SUM(K42:K50)</f>
        <v>0</v>
      </c>
      <c r="L41" s="33">
        <f>SUM(L42:L50)</f>
        <v>6</v>
      </c>
      <c r="M41" s="16">
        <f t="shared" si="3"/>
        <v>-6</v>
      </c>
      <c r="N41" s="10"/>
      <c r="O41" s="34">
        <f>K41*100/$K$57</f>
        <v>0</v>
      </c>
      <c r="P41" s="34">
        <f>L41*100/$L$57</f>
        <v>2.1352313167259784</v>
      </c>
      <c r="Q41" s="34">
        <f>M41*100/$M$57</f>
        <v>-0.3486345148169669</v>
      </c>
    </row>
    <row r="42" spans="1:17" ht="12.75">
      <c r="A42" s="8" t="s">
        <v>76</v>
      </c>
      <c r="B42" s="8">
        <v>1</v>
      </c>
      <c r="C42" s="8">
        <v>0</v>
      </c>
      <c r="D42" s="8">
        <f t="shared" si="4"/>
        <v>1</v>
      </c>
      <c r="E42" s="8"/>
      <c r="F42" s="18">
        <f>B42*100/$K$57</f>
        <v>0.04995004995004995</v>
      </c>
      <c r="G42" s="18">
        <f>C42*100/$L$57</f>
        <v>0</v>
      </c>
      <c r="H42" s="18">
        <f>D42*100/$M$57</f>
        <v>0.05810575246949448</v>
      </c>
      <c r="I42" s="11"/>
      <c r="J42" s="8" t="s">
        <v>54</v>
      </c>
      <c r="K42" s="8">
        <v>0</v>
      </c>
      <c r="L42" s="8">
        <v>6</v>
      </c>
      <c r="M42" s="8">
        <f t="shared" si="3"/>
        <v>-6</v>
      </c>
      <c r="N42" s="12"/>
      <c r="O42" s="18">
        <f>K42*100/$K$57</f>
        <v>0</v>
      </c>
      <c r="P42" s="18">
        <f>L42*100/$L$57</f>
        <v>2.1352313167259784</v>
      </c>
      <c r="Q42" s="18">
        <f>M42*100/$M$57</f>
        <v>-0.3486345148169669</v>
      </c>
    </row>
    <row r="43" spans="1:17" ht="12.75">
      <c r="A43" s="8" t="s">
        <v>86</v>
      </c>
      <c r="B43" s="8">
        <v>1</v>
      </c>
      <c r="C43" s="8">
        <v>0</v>
      </c>
      <c r="D43" s="8">
        <f t="shared" si="4"/>
        <v>1</v>
      </c>
      <c r="E43" s="8"/>
      <c r="F43" s="18">
        <f>B43*100/$K$57</f>
        <v>0.04995004995004995</v>
      </c>
      <c r="G43" s="18">
        <f>C43*100/$L$57</f>
        <v>0</v>
      </c>
      <c r="H43" s="18">
        <f>D43*100/$M$57</f>
        <v>0.05810575246949448</v>
      </c>
      <c r="I43" s="11"/>
      <c r="J43" s="8"/>
      <c r="K43" s="8"/>
      <c r="L43" s="19"/>
      <c r="M43" s="8"/>
      <c r="O43" s="18"/>
      <c r="P43" s="18"/>
      <c r="Q43" s="18"/>
    </row>
    <row r="44" spans="1:9" ht="12.75">
      <c r="A44" s="8" t="s">
        <v>58</v>
      </c>
      <c r="B44" s="8">
        <v>6</v>
      </c>
      <c r="C44" s="8">
        <v>3</v>
      </c>
      <c r="D44" s="8">
        <f t="shared" si="4"/>
        <v>3</v>
      </c>
      <c r="E44" s="8"/>
      <c r="F44" s="18">
        <f>B44*100/$K$57</f>
        <v>0.2997002997002997</v>
      </c>
      <c r="G44" s="18">
        <f>C44*100/$L$57</f>
        <v>1.0676156583629892</v>
      </c>
      <c r="H44" s="18">
        <f>D44*100/$M$57</f>
        <v>0.17431725740848344</v>
      </c>
      <c r="I44" s="11"/>
    </row>
    <row r="45" spans="1:9" ht="12.75">
      <c r="A45" s="8" t="s">
        <v>60</v>
      </c>
      <c r="B45" s="8">
        <v>251</v>
      </c>
      <c r="C45" s="8">
        <v>2</v>
      </c>
      <c r="D45" s="8">
        <f t="shared" si="4"/>
        <v>249</v>
      </c>
      <c r="E45" s="8"/>
      <c r="F45" s="18">
        <f>B45*100/$K$57</f>
        <v>12.537462537462538</v>
      </c>
      <c r="G45" s="18">
        <f>C45*100/$L$57</f>
        <v>0.7117437722419929</v>
      </c>
      <c r="H45" s="18">
        <f>D45*100/$M$57</f>
        <v>14.468332364904125</v>
      </c>
      <c r="I45" s="11"/>
    </row>
    <row r="46" spans="1:9" ht="12.75">
      <c r="A46" s="8" t="s">
        <v>91</v>
      </c>
      <c r="B46" s="8">
        <v>5</v>
      </c>
      <c r="C46" s="8">
        <v>0</v>
      </c>
      <c r="D46" s="8">
        <f t="shared" si="4"/>
        <v>5</v>
      </c>
      <c r="F46" s="18">
        <f>B46*100/$K$57</f>
        <v>0.24975024975024976</v>
      </c>
      <c r="G46" s="18">
        <f>C46*100/$L$57</f>
        <v>0</v>
      </c>
      <c r="H46" s="18">
        <f>D46*100/$M$57</f>
        <v>0.2905287623474724</v>
      </c>
      <c r="I46" s="11"/>
    </row>
    <row r="47" spans="1:9" ht="12.75">
      <c r="A47" s="8" t="s">
        <v>65</v>
      </c>
      <c r="B47" s="8">
        <v>8</v>
      </c>
      <c r="C47" s="8">
        <v>0</v>
      </c>
      <c r="D47" s="8">
        <f t="shared" si="4"/>
        <v>8</v>
      </c>
      <c r="E47" s="8"/>
      <c r="F47" s="18">
        <f>B47*100/$K$57</f>
        <v>0.3996003996003996</v>
      </c>
      <c r="G47" s="18">
        <f>C47*100/$L$57</f>
        <v>0</v>
      </c>
      <c r="H47" s="18">
        <f>D47*100/$M$57</f>
        <v>0.46484601975595585</v>
      </c>
      <c r="I47" s="11"/>
    </row>
    <row r="48" spans="1:9" ht="12.75">
      <c r="A48" s="8" t="s">
        <v>87</v>
      </c>
      <c r="B48" s="8">
        <v>1</v>
      </c>
      <c r="C48" s="8">
        <v>0</v>
      </c>
      <c r="D48" s="8">
        <f t="shared" si="4"/>
        <v>1</v>
      </c>
      <c r="E48" s="8"/>
      <c r="F48" s="18">
        <f>B48*100/$K$57</f>
        <v>0.04995004995004995</v>
      </c>
      <c r="G48" s="18">
        <f>C48*100/$L$57</f>
        <v>0</v>
      </c>
      <c r="H48" s="18">
        <f>D48*100/$M$57</f>
        <v>0.05810575246949448</v>
      </c>
      <c r="I48" s="43"/>
    </row>
    <row r="49" spans="1:9" ht="12.75">
      <c r="A49" s="8" t="s">
        <v>10</v>
      </c>
      <c r="B49" s="8">
        <v>30</v>
      </c>
      <c r="C49" s="8">
        <v>0</v>
      </c>
      <c r="D49" s="8">
        <f t="shared" si="4"/>
        <v>30</v>
      </c>
      <c r="E49" s="8"/>
      <c r="F49" s="18">
        <f>B49*100/$K$57</f>
        <v>1.4985014985014986</v>
      </c>
      <c r="G49" s="18">
        <f>C49*100/$L$57</f>
        <v>0</v>
      </c>
      <c r="H49" s="18">
        <f>D49*100/$M$57</f>
        <v>1.7431725740848345</v>
      </c>
      <c r="I49" s="11"/>
    </row>
    <row r="50" spans="1:9" ht="12.75">
      <c r="A50" s="8" t="s">
        <v>96</v>
      </c>
      <c r="B50" s="8">
        <v>1</v>
      </c>
      <c r="C50" s="8">
        <v>0</v>
      </c>
      <c r="D50" s="8">
        <f t="shared" si="4"/>
        <v>1</v>
      </c>
      <c r="E50" s="8"/>
      <c r="F50" s="18">
        <f>B50*100/$K$57</f>
        <v>0.04995004995004995</v>
      </c>
      <c r="G50" s="18">
        <f>C50*100/$L$57</f>
        <v>0</v>
      </c>
      <c r="H50" s="18">
        <f>D50*100/$M$57</f>
        <v>0.05810575246949448</v>
      </c>
      <c r="I50" s="11"/>
    </row>
    <row r="51" spans="1:17" ht="12.75">
      <c r="A51" s="16" t="s">
        <v>62</v>
      </c>
      <c r="B51" s="48">
        <f>SUM(B52:B57)+SUM(K6:K20)</f>
        <v>1136</v>
      </c>
      <c r="C51" s="48">
        <f>SUM(C52:C57)+SUM(L6:L20)</f>
        <v>77</v>
      </c>
      <c r="D51" s="48">
        <f t="shared" si="4"/>
        <v>1059</v>
      </c>
      <c r="E51" s="36"/>
      <c r="F51" s="34">
        <f>B51*100/$K$57</f>
        <v>56.743256743256744</v>
      </c>
      <c r="G51" s="34">
        <f>C51*100/$L$57</f>
        <v>27.402135231316727</v>
      </c>
      <c r="H51" s="34">
        <f>D51*100/$M$57</f>
        <v>61.53399186519466</v>
      </c>
      <c r="I51" s="11"/>
      <c r="J51" s="16" t="s">
        <v>57</v>
      </c>
      <c r="K51" s="47">
        <f>B6</f>
        <v>197</v>
      </c>
      <c r="L51" s="47">
        <f>C6</f>
        <v>99</v>
      </c>
      <c r="M51" s="48">
        <f aca="true" t="shared" si="5" ref="M51:M56">K51-L51</f>
        <v>98</v>
      </c>
      <c r="N51" s="36"/>
      <c r="O51" s="34">
        <f aca="true" t="shared" si="6" ref="O51:O56">K51*100/$K$57</f>
        <v>9.84015984015984</v>
      </c>
      <c r="P51" s="34">
        <f aca="true" t="shared" si="7" ref="P51:P56">L51*100/$L$57</f>
        <v>35.23131672597865</v>
      </c>
      <c r="Q51" s="34">
        <f aca="true" t="shared" si="8" ref="Q51:Q56">M51*100/$M$57</f>
        <v>5.694363742010459</v>
      </c>
    </row>
    <row r="52" spans="1:17" ht="12.75">
      <c r="A52" s="8" t="s">
        <v>14</v>
      </c>
      <c r="B52" s="8">
        <v>103</v>
      </c>
      <c r="C52" s="8">
        <v>4</v>
      </c>
      <c r="D52" s="8">
        <f t="shared" si="4"/>
        <v>99</v>
      </c>
      <c r="E52" s="10"/>
      <c r="F52" s="18">
        <f>B52*100/$K$57</f>
        <v>5.1448551448551445</v>
      </c>
      <c r="G52" s="18">
        <f>C52*100/$L$57</f>
        <v>1.4234875444839858</v>
      </c>
      <c r="H52" s="18">
        <f>D52*100/$M$57</f>
        <v>5.7524694944799535</v>
      </c>
      <c r="I52" s="11"/>
      <c r="J52" s="16" t="s">
        <v>59</v>
      </c>
      <c r="K52" s="48">
        <f>B23</f>
        <v>110</v>
      </c>
      <c r="L52" s="48">
        <f>C23</f>
        <v>83</v>
      </c>
      <c r="M52" s="48">
        <f t="shared" si="5"/>
        <v>27</v>
      </c>
      <c r="N52" s="36"/>
      <c r="O52" s="34">
        <f t="shared" si="6"/>
        <v>5.4945054945054945</v>
      </c>
      <c r="P52" s="34">
        <f t="shared" si="7"/>
        <v>29.537366548042705</v>
      </c>
      <c r="Q52" s="34">
        <f t="shared" si="8"/>
        <v>1.568855316676351</v>
      </c>
    </row>
    <row r="53" spans="1:17" ht="12.75">
      <c r="A53" s="8" t="s">
        <v>15</v>
      </c>
      <c r="B53" s="8">
        <v>59</v>
      </c>
      <c r="C53" s="8">
        <v>3</v>
      </c>
      <c r="D53" s="8">
        <f t="shared" si="4"/>
        <v>56</v>
      </c>
      <c r="E53" s="9"/>
      <c r="F53" s="18">
        <f>B53*100/$K$57</f>
        <v>2.947052947052947</v>
      </c>
      <c r="G53" s="18">
        <f>C53*100/$L$57</f>
        <v>1.0676156583629892</v>
      </c>
      <c r="H53" s="18">
        <f>D53*100/$M$57</f>
        <v>3.2539221382916907</v>
      </c>
      <c r="I53" s="11"/>
      <c r="J53" s="17" t="s">
        <v>61</v>
      </c>
      <c r="K53" s="47">
        <f>B34</f>
        <v>391</v>
      </c>
      <c r="L53" s="47">
        <f>C34</f>
        <v>6</v>
      </c>
      <c r="M53" s="48">
        <f t="shared" si="5"/>
        <v>385</v>
      </c>
      <c r="N53" s="36"/>
      <c r="O53" s="34">
        <f t="shared" si="6"/>
        <v>19.53046953046953</v>
      </c>
      <c r="P53" s="34">
        <f t="shared" si="7"/>
        <v>2.1352313167259784</v>
      </c>
      <c r="Q53" s="34">
        <f t="shared" si="8"/>
        <v>22.370714700755375</v>
      </c>
    </row>
    <row r="54" spans="1:17" ht="12.75">
      <c r="A54" s="8" t="s">
        <v>17</v>
      </c>
      <c r="B54" s="8">
        <v>55</v>
      </c>
      <c r="C54" s="8">
        <v>7</v>
      </c>
      <c r="D54" s="8">
        <f t="shared" si="4"/>
        <v>48</v>
      </c>
      <c r="E54" s="9"/>
      <c r="F54" s="18">
        <f>B54*100/$K$57</f>
        <v>2.7472527472527473</v>
      </c>
      <c r="G54" s="18">
        <f>C54*100/$L$57</f>
        <v>2.491103202846975</v>
      </c>
      <c r="H54" s="18">
        <f>D54*100/$M$57</f>
        <v>2.789076118535735</v>
      </c>
      <c r="I54" s="11"/>
      <c r="J54" s="16" t="s">
        <v>62</v>
      </c>
      <c r="K54" s="48">
        <f>B51</f>
        <v>1136</v>
      </c>
      <c r="L54" s="48">
        <f>C51</f>
        <v>77</v>
      </c>
      <c r="M54" s="48">
        <f t="shared" si="5"/>
        <v>1059</v>
      </c>
      <c r="N54" s="36"/>
      <c r="O54" s="34">
        <f t="shared" si="6"/>
        <v>56.743256743256744</v>
      </c>
      <c r="P54" s="34">
        <f t="shared" si="7"/>
        <v>27.402135231316727</v>
      </c>
      <c r="Q54" s="34">
        <f t="shared" si="8"/>
        <v>61.53399186519466</v>
      </c>
    </row>
    <row r="55" spans="1:17" ht="12.75">
      <c r="A55" s="8" t="s">
        <v>18</v>
      </c>
      <c r="B55" s="8">
        <v>3</v>
      </c>
      <c r="C55" s="8">
        <v>5</v>
      </c>
      <c r="D55" s="8">
        <f t="shared" si="4"/>
        <v>-2</v>
      </c>
      <c r="E55" s="9"/>
      <c r="F55" s="18">
        <f>B55*100/$K$57</f>
        <v>0.14985014985014986</v>
      </c>
      <c r="G55" s="18">
        <f>C55*100/$L$57</f>
        <v>1.7793594306049823</v>
      </c>
      <c r="H55" s="18">
        <f>D55*100/$M$57</f>
        <v>-0.11621150493898896</v>
      </c>
      <c r="I55" s="11"/>
      <c r="J55" s="16" t="s">
        <v>63</v>
      </c>
      <c r="K55" s="48">
        <f>K21</f>
        <v>168</v>
      </c>
      <c r="L55" s="48">
        <f>L21</f>
        <v>10</v>
      </c>
      <c r="M55" s="48">
        <f t="shared" si="5"/>
        <v>158</v>
      </c>
      <c r="N55" s="36"/>
      <c r="O55" s="34">
        <f t="shared" si="6"/>
        <v>8.391608391608392</v>
      </c>
      <c r="P55" s="34">
        <f t="shared" si="7"/>
        <v>3.5587188612099645</v>
      </c>
      <c r="Q55" s="34">
        <f t="shared" si="8"/>
        <v>9.180708890180128</v>
      </c>
    </row>
    <row r="56" spans="1:17" ht="12.75">
      <c r="A56" s="8" t="s">
        <v>20</v>
      </c>
      <c r="B56" s="8">
        <v>238</v>
      </c>
      <c r="C56" s="8">
        <v>6</v>
      </c>
      <c r="D56" s="8">
        <f t="shared" si="4"/>
        <v>232</v>
      </c>
      <c r="E56" s="9"/>
      <c r="F56" s="18">
        <f>B56*100/$K$57</f>
        <v>11.888111888111888</v>
      </c>
      <c r="G56" s="18">
        <f>C56*100/$L$57</f>
        <v>2.1352313167259784</v>
      </c>
      <c r="H56" s="18">
        <f>D56*100/$M$57</f>
        <v>13.48053457292272</v>
      </c>
      <c r="I56" s="11"/>
      <c r="J56" s="16" t="s">
        <v>64</v>
      </c>
      <c r="K56" s="48">
        <f>K41</f>
        <v>0</v>
      </c>
      <c r="L56" s="48">
        <f>L41</f>
        <v>6</v>
      </c>
      <c r="M56" s="48">
        <f t="shared" si="5"/>
        <v>-6</v>
      </c>
      <c r="N56" s="44"/>
      <c r="O56" s="34">
        <f t="shared" si="6"/>
        <v>0</v>
      </c>
      <c r="P56" s="34">
        <f t="shared" si="7"/>
        <v>2.1352313167259784</v>
      </c>
      <c r="Q56" s="34">
        <f t="shared" si="8"/>
        <v>-0.3486345148169669</v>
      </c>
    </row>
    <row r="57" spans="1:17" ht="13.5" thickBot="1">
      <c r="A57" s="40" t="s">
        <v>73</v>
      </c>
      <c r="B57" s="40">
        <v>1</v>
      </c>
      <c r="C57" s="40">
        <v>0</v>
      </c>
      <c r="D57" s="40">
        <f t="shared" si="4"/>
        <v>1</v>
      </c>
      <c r="E57" s="41"/>
      <c r="F57" s="42">
        <f>B57*100/$K$57</f>
        <v>0.04995004995004995</v>
      </c>
      <c r="G57" s="42">
        <f>C57*100/$L$57</f>
        <v>0</v>
      </c>
      <c r="H57" s="42">
        <f>D57*100/$M$57</f>
        <v>0.05810575246949448</v>
      </c>
      <c r="I57" s="42"/>
      <c r="J57" s="39" t="s">
        <v>66</v>
      </c>
      <c r="K57" s="49">
        <f aca="true" t="shared" si="9" ref="K57:Q57">SUM(K51:K56)</f>
        <v>2002</v>
      </c>
      <c r="L57" s="49">
        <f t="shared" si="9"/>
        <v>281</v>
      </c>
      <c r="M57" s="49">
        <f t="shared" si="9"/>
        <v>1721</v>
      </c>
      <c r="N57" s="39">
        <f t="shared" si="9"/>
        <v>0</v>
      </c>
      <c r="O57" s="39">
        <f t="shared" si="9"/>
        <v>99.99999999999999</v>
      </c>
      <c r="P57" s="39">
        <f t="shared" si="9"/>
        <v>100.00000000000001</v>
      </c>
      <c r="Q57" s="39">
        <f t="shared" si="9"/>
        <v>100</v>
      </c>
    </row>
    <row r="58" ht="12.75">
      <c r="A58" s="50" t="s">
        <v>89</v>
      </c>
    </row>
    <row r="60" ht="12.75">
      <c r="I60" s="11"/>
    </row>
    <row r="62" ht="12.75">
      <c r="I62" s="11"/>
    </row>
    <row r="63" ht="12.75">
      <c r="I63" s="11"/>
    </row>
    <row r="64" spans="1:9" ht="12.75">
      <c r="A64" s="50"/>
      <c r="B64" s="8"/>
      <c r="C64" s="8"/>
      <c r="D64" s="8"/>
      <c r="E64" s="8"/>
      <c r="F64" s="18"/>
      <c r="G64" s="18"/>
      <c r="H64" s="18"/>
      <c r="I64" s="18"/>
    </row>
    <row r="65" spans="9:18" ht="12.75">
      <c r="I65" s="11"/>
      <c r="R65" s="46" t="s">
        <v>85</v>
      </c>
    </row>
    <row r="66" spans="1:9" ht="12.75">
      <c r="A66" s="8"/>
      <c r="B66" s="8"/>
      <c r="C66" s="8"/>
      <c r="D66" s="8"/>
      <c r="E66" s="8"/>
      <c r="F66" s="18"/>
      <c r="G66" s="18"/>
      <c r="H66" s="18"/>
      <c r="I66" s="11"/>
    </row>
    <row r="67" ht="12.75">
      <c r="I67" s="11"/>
    </row>
    <row r="68" spans="2:17" ht="12.75">
      <c r="B68" s="8"/>
      <c r="C68" s="8"/>
      <c r="D68" s="8"/>
      <c r="E68" s="12"/>
      <c r="F68" s="8"/>
      <c r="G68" s="13"/>
      <c r="H68" s="13"/>
      <c r="I68" s="18"/>
      <c r="J68" s="19"/>
      <c r="K68" s="19"/>
      <c r="L68" s="19"/>
      <c r="M68" s="8"/>
      <c r="O68" s="13"/>
      <c r="P68" s="13"/>
      <c r="Q68" s="13"/>
    </row>
    <row r="69" spans="1:17" ht="12.75">
      <c r="A69" s="8"/>
      <c r="B69" s="8"/>
      <c r="C69" s="8"/>
      <c r="D69" s="8"/>
      <c r="E69" s="12"/>
      <c r="F69" s="8"/>
      <c r="G69" s="13"/>
      <c r="H69" s="13"/>
      <c r="I69" s="18"/>
      <c r="J69" s="8"/>
      <c r="K69" s="8"/>
      <c r="L69" s="8"/>
      <c r="M69" s="8"/>
      <c r="N69" s="12"/>
      <c r="O69" s="13"/>
      <c r="P69" s="13"/>
      <c r="Q69" s="13"/>
    </row>
    <row r="70" ht="12.75">
      <c r="I70" s="18"/>
    </row>
    <row r="71" ht="12.75">
      <c r="I71" s="11"/>
    </row>
    <row r="72" spans="1:9" ht="12.75">
      <c r="A72" s="22"/>
      <c r="B72" s="23"/>
      <c r="C72" s="23"/>
      <c r="I72" s="11"/>
    </row>
    <row r="73" spans="1:3" ht="12.75">
      <c r="A73" s="22"/>
      <c r="B73" s="23"/>
      <c r="C73" s="23"/>
    </row>
    <row r="74" spans="1:3" ht="12.75">
      <c r="A74" s="21"/>
      <c r="B74" s="21"/>
      <c r="C74" s="21"/>
    </row>
    <row r="75" spans="1:9" ht="12.75">
      <c r="A75" s="22"/>
      <c r="B75" s="23"/>
      <c r="C75" s="23"/>
      <c r="D75" s="8"/>
      <c r="E75" s="12"/>
      <c r="F75" s="8"/>
      <c r="G75" s="13"/>
      <c r="H75" s="13"/>
      <c r="I75" s="11"/>
    </row>
    <row r="76" spans="1:9" ht="12.75">
      <c r="A76" s="29"/>
      <c r="B76" s="30"/>
      <c r="C76" s="30"/>
      <c r="D76" s="20"/>
      <c r="E76" s="20"/>
      <c r="F76" s="20"/>
      <c r="G76" s="20"/>
      <c r="H76" s="20"/>
      <c r="I76" s="14"/>
    </row>
    <row r="77" spans="1:16" ht="12.75">
      <c r="A77" s="32"/>
      <c r="B77" s="24"/>
      <c r="C77" s="24"/>
      <c r="D77" s="20"/>
      <c r="E77" s="20"/>
      <c r="F77" s="20"/>
      <c r="G77" s="20"/>
      <c r="H77" s="20"/>
      <c r="I77" s="18"/>
      <c r="J77" s="14"/>
      <c r="K77" s="14"/>
      <c r="L77" s="14"/>
      <c r="M77" s="14"/>
      <c r="N77" s="14"/>
      <c r="O77" s="14"/>
      <c r="P77" s="14"/>
    </row>
    <row r="78" spans="1:9" ht="12.75">
      <c r="A78" s="31"/>
      <c r="B78" s="28"/>
      <c r="C78" s="28"/>
      <c r="I78" s="18"/>
    </row>
    <row r="79" spans="1:9" ht="12.75">
      <c r="A79" s="22"/>
      <c r="B79" s="23"/>
      <c r="C79" s="23"/>
      <c r="I79" s="11"/>
    </row>
    <row r="80" spans="1:3" ht="12.75">
      <c r="A80" s="22"/>
      <c r="B80" s="23"/>
      <c r="C80" s="23"/>
    </row>
    <row r="81" spans="1:3" ht="12.75">
      <c r="A81" s="22"/>
      <c r="B81" s="23"/>
      <c r="C81" s="23"/>
    </row>
    <row r="82" spans="1:3" ht="12.75">
      <c r="A82" s="22"/>
      <c r="B82" s="23"/>
      <c r="C82" s="23"/>
    </row>
    <row r="83" spans="1:3" ht="12.75">
      <c r="A83" s="22"/>
      <c r="B83" s="23"/>
      <c r="C83" s="23"/>
    </row>
    <row r="84" spans="1:3" ht="12.75">
      <c r="A84" s="22"/>
      <c r="B84" s="23"/>
      <c r="C84" s="23"/>
    </row>
    <row r="85" spans="1:3" ht="12.75">
      <c r="A85" s="22"/>
      <c r="B85" s="23"/>
      <c r="C85" s="23"/>
    </row>
    <row r="86" spans="1:3" ht="12.75">
      <c r="A86" s="22"/>
      <c r="B86" s="23"/>
      <c r="C86" s="23"/>
    </row>
    <row r="87" spans="1:3" ht="12.75">
      <c r="A87" s="22"/>
      <c r="B87" s="23"/>
      <c r="C87" s="23"/>
    </row>
    <row r="88" spans="1:3" ht="12.75">
      <c r="A88" s="22"/>
      <c r="B88" s="23"/>
      <c r="C88" s="23"/>
    </row>
    <row r="89" spans="1:3" ht="12.75">
      <c r="A89" s="22"/>
      <c r="B89" s="23"/>
      <c r="C89" s="23"/>
    </row>
    <row r="90" spans="1:3" ht="12.75">
      <c r="A90" s="22"/>
      <c r="B90" s="23"/>
      <c r="C90" s="23"/>
    </row>
    <row r="91" spans="1:3" ht="12.75">
      <c r="A91" s="22"/>
      <c r="B91" s="23"/>
      <c r="C91" s="23"/>
    </row>
    <row r="92" spans="1:17" ht="12.75">
      <c r="A92" s="25"/>
      <c r="B92" s="26"/>
      <c r="C92" s="26"/>
      <c r="D92" s="27"/>
      <c r="E92" s="27"/>
      <c r="F92" s="27"/>
      <c r="G92" s="27"/>
      <c r="H92" s="27"/>
      <c r="J92" s="27"/>
      <c r="K92" s="27"/>
      <c r="L92" s="27"/>
      <c r="M92" s="27"/>
      <c r="N92" s="27"/>
      <c r="O92" s="27"/>
      <c r="P92" s="27"/>
      <c r="Q92" s="27"/>
    </row>
    <row r="93" spans="1:9" ht="12.75">
      <c r="A93" s="22"/>
      <c r="B93" s="23"/>
      <c r="C93" s="23"/>
      <c r="I93" s="27"/>
    </row>
    <row r="94" spans="1:3" ht="12.75">
      <c r="A94" s="21"/>
      <c r="B94" s="21"/>
      <c r="C94" s="21"/>
    </row>
    <row r="95" spans="1:16" ht="12.75">
      <c r="A95" s="22"/>
      <c r="B95" s="23"/>
      <c r="C95" s="23"/>
      <c r="I95" s="11"/>
      <c r="J95" s="14"/>
      <c r="K95" s="14"/>
      <c r="L95" s="14"/>
      <c r="M95" s="14"/>
      <c r="N95" s="14"/>
      <c r="O95" s="14"/>
      <c r="P95" s="14"/>
    </row>
    <row r="96" spans="1:9" ht="12.75">
      <c r="A96" s="22"/>
      <c r="B96" s="23"/>
      <c r="C96" s="23"/>
      <c r="I96" s="11"/>
    </row>
    <row r="97" spans="1:3" ht="12.75">
      <c r="A97" s="22"/>
      <c r="B97" s="23"/>
      <c r="C97" s="23"/>
    </row>
    <row r="98" spans="1:3" ht="12.75">
      <c r="A98" s="19"/>
      <c r="B98" s="19"/>
      <c r="C98" s="19"/>
    </row>
    <row r="99" ht="12.75">
      <c r="I99" s="11"/>
    </row>
    <row r="101" ht="12.75">
      <c r="R101" s="27"/>
    </row>
    <row r="102" spans="1:18" s="27" customFormat="1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3" ht="12.75">
      <c r="A103" s="19"/>
      <c r="B103" s="19"/>
      <c r="C103" s="19"/>
    </row>
    <row r="104" spans="1:3" ht="12.75">
      <c r="A104" s="19"/>
      <c r="B104" s="19"/>
      <c r="C104" s="19"/>
    </row>
    <row r="105" spans="1:3" ht="12.75">
      <c r="A105" s="19"/>
      <c r="B105" s="19"/>
      <c r="C105" s="19"/>
    </row>
    <row r="106" spans="1:3" ht="12.75">
      <c r="A106" s="19"/>
      <c r="B106" s="19"/>
      <c r="C106" s="19"/>
    </row>
    <row r="107" spans="1:3" ht="12.75">
      <c r="A107" s="19"/>
      <c r="B107" s="19"/>
      <c r="C107" s="19"/>
    </row>
    <row r="108" spans="1:3" ht="12.75">
      <c r="A108" s="19"/>
      <c r="B108" s="19"/>
      <c r="C108" s="19"/>
    </row>
    <row r="109" spans="1:3" ht="12.75">
      <c r="A109" s="19"/>
      <c r="B109" s="19"/>
      <c r="C109" s="19"/>
    </row>
    <row r="110" spans="1:3" ht="12.75">
      <c r="A110" s="19"/>
      <c r="B110" s="19"/>
      <c r="C110" s="19"/>
    </row>
    <row r="111" spans="1:3" ht="12.75">
      <c r="A111" s="19"/>
      <c r="B111" s="19"/>
      <c r="C111" s="19"/>
    </row>
    <row r="112" spans="1:3" ht="12.75">
      <c r="A112" s="19"/>
      <c r="B112" s="19"/>
      <c r="C112" s="19"/>
    </row>
    <row r="113" spans="1:3" ht="12.75">
      <c r="A113" s="19"/>
      <c r="B113" s="19"/>
      <c r="C113" s="19"/>
    </row>
    <row r="114" spans="1:3" ht="12.75">
      <c r="A114" s="19"/>
      <c r="B114" s="19"/>
      <c r="C114" s="19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9" r:id="rId1"/>
  <ignoredErrors>
    <ignoredError sqref="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2018-04-18T07:31:00Z</cp:lastPrinted>
  <dcterms:created xsi:type="dcterms:W3CDTF">2009-09-08T10:28:31Z</dcterms:created>
  <dcterms:modified xsi:type="dcterms:W3CDTF">2022-06-10T12:37:51Z</dcterms:modified>
  <cp:category/>
  <cp:version/>
  <cp:contentType/>
  <cp:contentStatus/>
</cp:coreProperties>
</file>